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35" windowWidth="11340" windowHeight="3375" tabRatio="717" activeTab="0"/>
  </bookViews>
  <sheets>
    <sheet name="Приложение 2" sheetId="1" r:id="rId1"/>
    <sheet name="Приложение 3" sheetId="2" r:id="rId2"/>
    <sheet name="Приложение 4 " sheetId="3" r:id="rId3"/>
    <sheet name="Приложение 5 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</externalReferences>
  <definedNames>
    <definedName name="_xlfn.IFERROR" hidden="1">#NAME?</definedName>
    <definedName name="_xlnm.Print_Titles" localSheetId="2">'Приложение 4 '!$8:$8</definedName>
    <definedName name="_xlnm.Print_Area" localSheetId="1">'Приложение 3'!$A$1:$K$91</definedName>
    <definedName name="_xlnm.Print_Area" localSheetId="2">'Приложение 4 '!$A$1:$F$177</definedName>
    <definedName name="_xlnm.Print_Area" localSheetId="3">'Приложение 5 '!$A$1:$D$37</definedName>
  </definedNames>
  <calcPr fullCalcOnLoad="1"/>
</workbook>
</file>

<file path=xl/sharedStrings.xml><?xml version="1.0" encoding="utf-8"?>
<sst xmlns="http://schemas.openxmlformats.org/spreadsheetml/2006/main" count="664" uniqueCount="261">
  <si>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</si>
  <si>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</si>
  <si>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</si>
  <si>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</si>
  <si>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</si>
  <si>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</si>
  <si>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</si>
  <si>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</si>
  <si>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</si>
  <si>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</si>
  <si>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</si>
  <si>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</si>
  <si>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</si>
  <si>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</si>
  <si>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</si>
  <si>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</si>
  <si>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</si>
  <si>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Приложение № 5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</si>
  <si>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</si>
  <si>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</si>
  <si>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</si>
  <si>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</si>
  <si>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</si>
  <si>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</si>
  <si>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</si>
  <si>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</si>
  <si>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</si>
  <si>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</si>
  <si>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</si>
  <si>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</si>
  <si>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</si>
  <si>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</si>
  <si>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</si>
  <si>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</si>
  <si>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</si>
  <si>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</si>
  <si>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</si>
  <si>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</si>
  <si>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</si>
  <si>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…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</si>
  <si>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</si>
  <si>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</si>
  <si>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</si>
  <si>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</si>
  <si>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</si>
  <si>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</si>
  <si>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</si>
  <si>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</si>
  <si>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</si>
  <si>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>до 15 кВт включительно                                        (не льготная категория заявителей)</t>
  </si>
  <si>
    <t>до 15 кВт включительно                                    (не льготная категория заявителей)</t>
  </si>
  <si>
    <t>до 15 кВт включительно                                         (не льготная категория заявителей)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</si>
  <si>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</si>
  <si>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</si>
  <si>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</si>
  <si>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</si>
  <si>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</si>
  <si>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</si>
  <si>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</si>
  <si>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</si>
  <si>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</si>
  <si>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</si>
  <si>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</si>
  <si>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</si>
  <si>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</si>
  <si>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</si>
  <si>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670 кВт и до  890 кВт</t>
    </r>
    <r>
      <rPr>
        <sz val="12"/>
        <rFont val="Times New Roman"/>
        <family val="1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</si>
  <si>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</si>
  <si>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</si>
  <si>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</si>
  <si>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</si>
  <si>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не менее 670 кВт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</si>
  <si>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</si>
  <si>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</si>
  <si>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</si>
  <si>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</si>
  <si>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</si>
  <si>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</si>
  <si>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</si>
  <si>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</si>
  <si>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>от 890 кВт и до 8900 кВт</t>
    </r>
    <r>
      <rPr>
        <sz val="12"/>
        <rFont val="Times New Roman"/>
        <family val="1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</si>
  <si>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</si>
  <si>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</si>
  <si>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</si>
  <si>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</si>
  <si>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</si>
  <si>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</si>
  <si>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</si>
  <si>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</si>
  <si>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</si>
  <si>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</si>
  <si>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</si>
  <si>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</si>
  <si>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</si>
  <si>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</si>
  <si>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</si>
  <si>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</rPr>
      <t>от 15 до 150 кВт</t>
    </r>
  </si>
  <si>
    <t xml:space="preserve">материал провода - медные жилы 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</si>
  <si>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</si>
  <si>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</si>
  <si>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</si>
  <si>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</si>
  <si>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</si>
  <si>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</si>
  <si>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</si>
  <si>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</si>
  <si>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</si>
  <si>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</si>
  <si>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</si>
  <si>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</si>
  <si>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</si>
  <si>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</si>
  <si>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</si>
  <si>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Приложение № 3</t>
  </si>
  <si>
    <t>СТАНДАРТИЗИРОВАННЫЕ ТАРИФНЫЕ СТАВКИ</t>
  </si>
  <si>
    <t>на 2016 год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</si>
  <si>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</si>
  <si>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</si>
  <si>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</si>
  <si>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</si>
  <si>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</si>
  <si>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</si>
  <si>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</si>
  <si>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</si>
  <si>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Приложение № 4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</si>
  <si>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</si>
  <si>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</si>
  <si>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</si>
  <si>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</si>
  <si>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</si>
  <si>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</si>
  <si>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</si>
  <si>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</si>
  <si>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</si>
  <si>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</si>
  <si>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</si>
  <si>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</si>
  <si>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</si>
  <si>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</rPr>
      <t>от 150 и менее 670 кВт</t>
    </r>
    <r>
      <rPr>
        <sz val="12"/>
        <rFont val="Times New Roman"/>
        <family val="1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</si>
  <si>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</si>
  <si>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</si>
  <si>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</si>
  <si>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</si>
  <si>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Приложение № 7</t>
  </si>
  <si>
    <t>Приложение № 6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</si>
  <si>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</si>
  <si>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</si>
  <si>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</si>
  <si>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</si>
  <si>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</si>
  <si>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</si>
  <si>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</si>
  <si>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</si>
  <si>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</si>
  <si>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Приложение № 8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</si>
  <si>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</si>
  <si>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</si>
  <si>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</si>
  <si>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</si>
  <si>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</si>
  <si>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</si>
  <si>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</si>
  <si>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</si>
  <si>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</si>
  <si>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</si>
  <si>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</si>
  <si>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</si>
  <si>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</si>
  <si>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</si>
  <si>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</si>
  <si>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</si>
  <si>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</si>
  <si>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</si>
  <si>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</si>
  <si>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</si>
  <si>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</si>
  <si>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</si>
  <si>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</si>
  <si>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</si>
  <si>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</si>
  <si>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</si>
  <si>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</si>
  <si>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</si>
  <si>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</si>
  <si>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</si>
  <si>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</si>
  <si>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</si>
  <si>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</si>
  <si>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</si>
  <si>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</si>
  <si>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</si>
  <si>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</si>
  <si>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</si>
  <si>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</si>
  <si>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</si>
  <si>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</si>
  <si>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</si>
  <si>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</si>
  <si>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</si>
  <si>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</si>
  <si>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</si>
  <si>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</si>
  <si>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</si>
  <si>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</si>
  <si>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</si>
  <si>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</si>
  <si>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</rPr>
      <t>1.1</t>
    </r>
  </si>
  <si>
    <r>
      <t>С</t>
    </r>
    <r>
      <rPr>
        <b/>
        <sz val="8"/>
        <rFont val="Times New Roman"/>
        <family val="1"/>
      </rPr>
      <t>1</t>
    </r>
  </si>
  <si>
    <r>
      <t>С</t>
    </r>
    <r>
      <rPr>
        <b/>
        <sz val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</si>
  <si>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</si>
  <si>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</rPr>
      <t>1.3</t>
    </r>
  </si>
  <si>
    <r>
      <t>С</t>
    </r>
    <r>
      <rPr>
        <b/>
        <sz val="8"/>
        <rFont val="Times New Roman"/>
        <family val="1"/>
      </rPr>
      <t>1.4</t>
    </r>
  </si>
  <si>
    <r>
      <t>С</t>
    </r>
    <r>
      <rPr>
        <b/>
        <sz val="8"/>
        <rFont val="Times New Roman"/>
        <family val="1"/>
      </rPr>
      <t>2,i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</si>
  <si>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3,i</t>
    </r>
    <r>
      <rPr>
        <b/>
        <sz val="12"/>
        <rFont val="Times New Roman"/>
        <family val="1"/>
      </rPr>
      <t>*</t>
    </r>
  </si>
  <si>
    <r>
      <t>С</t>
    </r>
    <r>
      <rPr>
        <b/>
        <sz val="8"/>
        <rFont val="Times New Roman"/>
        <family val="1"/>
      </rPr>
      <t>4,i</t>
    </r>
    <r>
      <rPr>
        <b/>
        <sz val="12"/>
        <rFont val="Times New Roman"/>
        <family val="1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</si>
  <si>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</si>
  <si>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ТП-10/0,4кВ 25 кВА</t>
  </si>
  <si>
    <t>СТП-10/0,4кВ 25 кВА</t>
  </si>
  <si>
    <t>МТП 10/0,23 кВ 10 кВА</t>
  </si>
  <si>
    <t>КТП-10/0,4кВ мощностью 400 кВА</t>
  </si>
  <si>
    <t>КТП-10/0,4кВ мощностью 63 кВА</t>
  </si>
  <si>
    <t>ТП-10/0,4 кВ мощностью 25 кВА</t>
  </si>
  <si>
    <t>до 15 кВт включительно (не льготная категория заявителей)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</si>
  <si>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"Калмэнерго"</t>
  </si>
  <si>
    <t>РАСЧЕТ
необходимой валовой выручки на технологическое присоединение
 филиала ПАО "МРСК Юга" - "Калмэнерго"</t>
  </si>
  <si>
    <t>филиала ПАО "МРСК Юга" - "Калмэнерго" на 2016 год</t>
  </si>
  <si>
    <t>Филиал Публичного акционерного общества "Межрегиональная распределительная сетевая компания юга" - "Калмэнерго"</t>
  </si>
  <si>
    <t>Филиал ПАО "МРСК Юга" - "Калмэнерго"</t>
  </si>
  <si>
    <t>Республика Калмыкия, г. Элиста, Северная Промышленная Зона, 1</t>
  </si>
  <si>
    <t>priem@ke.mrsk-yuga.ru</t>
  </si>
  <si>
    <t>(84722) 4-24-10</t>
  </si>
  <si>
    <t>(84722) 4-41-96</t>
  </si>
  <si>
    <t>Чернявских В.Ф. - исполняющий обязанности заместителя генерального директора - директора филиала ПАО "МРСК Юга" - "Калмэнерго"</t>
  </si>
  <si>
    <t>по временной схеме**</t>
  </si>
  <si>
    <t>Ставки по постоянной и временной схемам эквивалентны ввиду идентичности выполнения мероприятий по технологическому присоединению.</t>
  </si>
  <si>
    <t>ИНФОРМАЦИЯ
об осуществлении технологического присоединения по договорам, заключенным за текущий год***</t>
  </si>
  <si>
    <t xml:space="preserve">*** </t>
  </si>
  <si>
    <t>Данные представлены оперативно на 01.10.2015г</t>
  </si>
  <si>
    <t>***</t>
  </si>
  <si>
    <t>с 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</t>
  </si>
  <si>
    <t xml:space="preserve">с учетом выпадающих доходов (некомпенсированных расходов) от предоставления льгот по договорам ТП </t>
  </si>
  <si>
    <t>*-</t>
  </si>
  <si>
    <t>Итого (размер необходимой валовой выручки)*</t>
  </si>
  <si>
    <t>ИНФОРМАЦИЯ
о поданных заявках на технологическое присоединение за текущий год***</t>
  </si>
  <si>
    <t>Выполнение сетевой организацией мероприятий, связанных со строительством "последней мили"***</t>
  </si>
  <si>
    <t>от 15 до 150 кВт</t>
  </si>
  <si>
    <t xml:space="preserve">от 15 до 150 кВт                                       </t>
  </si>
  <si>
    <t xml:space="preserve">от 15 до 150 кВт                                          </t>
  </si>
  <si>
    <t xml:space="preserve">от 15 до 150 кВт                                     </t>
  </si>
  <si>
    <t xml:space="preserve">от 15 до 150 кВт                                        </t>
  </si>
  <si>
    <t>Ставки по постоянной и временной схемам эквивалентны ввиду идентичности выполняемых мероприятий по технологическому присоединению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</si>
  <si>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</si>
  <si>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</si>
  <si>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</si>
  <si>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</si>
  <si>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</si>
  <si>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</si>
  <si>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</si>
  <si>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</rPr>
      <t xml:space="preserve"> 15 кВт </t>
    </r>
    <r>
      <rPr>
        <sz val="12"/>
        <rFont val="Times New Roman"/>
        <family val="1"/>
      </rPr>
      <t>включительно (не льготники)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</si>
  <si>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</rPr>
      <t xml:space="preserve">от 15 до 150 кВт </t>
    </r>
    <r>
      <rPr>
        <sz val="12"/>
        <rFont val="Times New Roman"/>
        <family val="1"/>
      </rPr>
      <t>включительно</t>
    </r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</si>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</sst>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.000"/>
    <numFmt numFmtId="177" formatCode="0.0"/>
    <numFmt numFmtId="178" formatCode="#,##0.0"/>
    <numFmt numFmtId="179" formatCode="0.0%"/>
    <numFmt numFmtId="180" formatCode="#,##0.00_р_."/>
    <numFmt numFmtId="181" formatCode="_-* #,##0.00000_р_._-;\-* #,##0.00000_р_._-;_-* &quot;-&quot;_р_._-;_-@_-"/>
    <numFmt numFmtId="182" formatCode="_-* #,##0.00_р_._-;\-* #,##0.00_р_._-;_-* &quot;-&quot;_р_._-;_-@_-"/>
    <numFmt numFmtId="183" formatCode="_-* #,##0.0_р_._-;\-* #,##0.0_р_._-;_-* &quot;-&quot;_р_._-;_-@_-"/>
    <numFmt numFmtId="184" formatCode="0.0000"/>
    <numFmt numFmtId="185" formatCode="#,##0.0000"/>
    <numFmt numFmtId="186" formatCode="#,##0.00000"/>
    <numFmt numFmtId="187" formatCode="_-* #,##0.000_р_._-;\-* #,##0.000_р_._-;_-* &quot;-&quot;_р_._-;_-@_-"/>
    <numFmt numFmtId="188" formatCode="#,##0.000"/>
    <numFmt numFmtId="189" formatCode="#,##0.000000"/>
    <numFmt numFmtId="190" formatCode="_-* #,##0.00000_р_._-;\-* #,##0.00000_р_._-;_-* &quot;-&quot;??_р_._-;_-@_-"/>
    <numFmt numFmtId="191" formatCode="_-* #,##0.00000000_р_._-;\-* #,##0.00000000_р_._-;_-* &quot;-&quot;??_р_._-;_-@_-"/>
    <numFmt numFmtId="192" formatCode="0.00;[Red]0.00"/>
    <numFmt numFmtId="193" formatCode="#,##0.00_ ;\-#,##0.00\ "/>
    <numFmt numFmtId="194" formatCode="_-* #,##0.0_$_-;\-* #,##0.0_$_-;_-* &quot;-&quot;??_$_-;_-@_-"/>
    <numFmt numFmtId="195" formatCode="_-* #,##0_$_-;\-* #,##0_$_-;_-* &quot;-&quot;??_$_-;_-@_-"/>
    <numFmt numFmtId="196" formatCode="_-* #,##0.000000000000000_р_._-;\-* #,##0.000000000000000_р_._-;_-* &quot;-&quot;??_р_._-;_-@_-"/>
    <numFmt numFmtId="197" formatCode="#,##0_ ;[Red]\-#,##0\ "/>
    <numFmt numFmtId="198" formatCode="#,##0.00000_ ;\-#,##0.00000\ "/>
    <numFmt numFmtId="199" formatCode="0.00000000"/>
    <numFmt numFmtId="200" formatCode="0.0000000"/>
    <numFmt numFmtId="201" formatCode="0.000000"/>
    <numFmt numFmtId="202" formatCode="0.00000"/>
    <numFmt numFmtId="203" formatCode="_-* #,##0.0000_р_._-;\-* #,##0.0000_р_._-;_-* &quot;-&quot;_р_._-;_-@_-"/>
    <numFmt numFmtId="204" formatCode="#,##0.0000000"/>
    <numFmt numFmtId="205" formatCode="_-* #,##0.000000_р_._-;\-* #,##0.000000_р_._-;_-* &quot;-&quot;_р_._-;_-@_-"/>
    <numFmt numFmtId="206" formatCode="_-* #,##0.000_р_._-;\-* #,##0.000_р_._-;_-* &quot;-&quot;???_р_._-;_-@_-"/>
    <numFmt numFmtId="207" formatCode="_-* #,##0.000\ _₽_-;\-* #,##0.000\ _₽_-;_-* &quot;-&quot;???\ _₽_-;_-@_-"/>
    <numFmt numFmtId="208" formatCode="_-* #,##0.0\ _₽_-;\-* #,##0.0\ _₽_-;_-* &quot;-&quot;?\ _₽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Helv"/>
      <family val="0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9" applyNumberFormat="0" applyFill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0" fontId="54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60">
      <alignment/>
      <protection/>
    </xf>
    <xf numFmtId="0" fontId="13" fillId="0" borderId="0" xfId="60" applyFont="1">
      <alignment/>
      <protection/>
    </xf>
    <xf numFmtId="0" fontId="6" fillId="0" borderId="0" xfId="60" applyFill="1">
      <alignment/>
      <protection/>
    </xf>
    <xf numFmtId="0" fontId="11" fillId="0" borderId="0" xfId="60" applyFont="1" applyFill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14" fillId="0" borderId="0" xfId="61" applyFont="1" applyAlignment="1">
      <alignment/>
      <protection/>
    </xf>
    <xf numFmtId="0" fontId="14" fillId="0" borderId="0" xfId="61" applyFont="1" applyAlignment="1">
      <alignment horizontal="center"/>
      <protection/>
    </xf>
    <xf numFmtId="0" fontId="6" fillId="0" borderId="0" xfId="60" applyAlignment="1">
      <alignment horizontal="center" vertical="center"/>
      <protection/>
    </xf>
    <xf numFmtId="0" fontId="15" fillId="0" borderId="0" xfId="60" applyFont="1">
      <alignment/>
      <protection/>
    </xf>
    <xf numFmtId="0" fontId="19" fillId="0" borderId="0" xfId="0" applyFont="1" applyBorder="1" applyAlignment="1">
      <alignment horizontal="center" wrapText="1"/>
    </xf>
    <xf numFmtId="0" fontId="14" fillId="0" borderId="0" xfId="61" applyFont="1" applyAlignment="1">
      <alignment horizontal="center" vertical="center" wrapText="1"/>
      <protection/>
    </xf>
    <xf numFmtId="0" fontId="6" fillId="0" borderId="0" xfId="60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3" fillId="0" borderId="10" xfId="61" applyNumberFormat="1" applyFont="1" applyBorder="1" applyAlignment="1">
      <alignment horizontal="center"/>
      <protection/>
    </xf>
    <xf numFmtId="49" fontId="4" fillId="0" borderId="10" xfId="61" applyNumberFormat="1" applyFont="1" applyBorder="1" applyAlignment="1">
      <alignment horizontal="center"/>
      <protection/>
    </xf>
    <xf numFmtId="49" fontId="3" fillId="0" borderId="11" xfId="61" applyNumberFormat="1" applyFont="1" applyFill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3" fontId="1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center" vertical="center" wrapText="1"/>
    </xf>
    <xf numFmtId="3" fontId="1" fillId="32" borderId="15" xfId="0" applyNumberFormat="1" applyFont="1" applyFill="1" applyBorder="1" applyAlignment="1">
      <alignment horizontal="center" vertical="center" wrapText="1"/>
    </xf>
    <xf numFmtId="3" fontId="1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3" fontId="1" fillId="32" borderId="18" xfId="0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3" fontId="1" fillId="32" borderId="19" xfId="0" applyNumberFormat="1" applyFont="1" applyFill="1" applyBorder="1" applyAlignment="1">
      <alignment horizontal="center" vertical="center" wrapText="1"/>
    </xf>
    <xf numFmtId="3" fontId="1" fillId="32" borderId="2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3" fillId="0" borderId="12" xfId="61" applyFont="1" applyBorder="1" applyAlignment="1">
      <alignment horizontal="left" wrapText="1"/>
      <protection/>
    </xf>
    <xf numFmtId="0" fontId="4" fillId="0" borderId="10" xfId="61" applyFont="1" applyBorder="1" applyAlignment="1">
      <alignment horizontal="left" wrapText="1"/>
      <protection/>
    </xf>
    <xf numFmtId="0" fontId="4" fillId="0" borderId="10" xfId="61" applyFont="1" applyBorder="1" applyAlignment="1">
      <alignment vertical="justify" wrapText="1"/>
      <protection/>
    </xf>
    <xf numFmtId="49" fontId="4" fillId="0" borderId="10" xfId="61" applyNumberFormat="1" applyFont="1" applyBorder="1" applyAlignment="1">
      <alignment horizontal="left" wrapText="1"/>
      <protection/>
    </xf>
    <xf numFmtId="0" fontId="3" fillId="0" borderId="10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left" wrapText="1"/>
      <protection/>
    </xf>
    <xf numFmtId="0" fontId="11" fillId="0" borderId="0" xfId="60" applyFont="1" applyFill="1" applyAlignment="1">
      <alignment horizontal="right" wrapText="1"/>
      <protection/>
    </xf>
    <xf numFmtId="4" fontId="1" fillId="32" borderId="13" xfId="0" applyNumberFormat="1" applyFont="1" applyFill="1" applyBorder="1" applyAlignment="1">
      <alignment horizontal="center" vertical="center" wrapText="1"/>
    </xf>
    <xf numFmtId="3" fontId="1" fillId="32" borderId="21" xfId="0" applyNumberFormat="1" applyFont="1" applyFill="1" applyBorder="1" applyAlignment="1">
      <alignment horizontal="center" vertical="center" wrapText="1"/>
    </xf>
    <xf numFmtId="3" fontId="1" fillId="32" borderId="22" xfId="0" applyNumberFormat="1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3" fontId="1" fillId="32" borderId="23" xfId="0" applyNumberFormat="1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59" applyFont="1" applyFill="1" applyAlignment="1">
      <alignment horizontal="right" vertical="center" wrapText="1"/>
      <protection/>
    </xf>
    <xf numFmtId="3" fontId="1" fillId="32" borderId="24" xfId="0" applyNumberFormat="1" applyFont="1" applyFill="1" applyBorder="1" applyAlignment="1">
      <alignment horizontal="center" vertical="center" wrapText="1"/>
    </xf>
    <xf numFmtId="3" fontId="1" fillId="32" borderId="25" xfId="0" applyNumberFormat="1" applyFont="1" applyFill="1" applyBorder="1" applyAlignment="1">
      <alignment horizontal="center" vertical="center" wrapText="1"/>
    </xf>
    <xf numFmtId="3" fontId="1" fillId="32" borderId="26" xfId="0" applyNumberFormat="1" applyFont="1" applyFill="1" applyBorder="1" applyAlignment="1">
      <alignment horizontal="center" vertical="center" wrapText="1"/>
    </xf>
    <xf numFmtId="3" fontId="1" fillId="32" borderId="27" xfId="0" applyNumberFormat="1" applyFont="1" applyFill="1" applyBorder="1" applyAlignment="1">
      <alignment horizontal="center" vertical="center" wrapText="1"/>
    </xf>
    <xf numFmtId="3" fontId="1" fillId="32" borderId="28" xfId="0" applyNumberFormat="1" applyFont="1" applyFill="1" applyBorder="1" applyAlignment="1">
      <alignment horizontal="center" vertical="center" wrapText="1"/>
    </xf>
    <xf numFmtId="3" fontId="1" fillId="32" borderId="29" xfId="0" applyNumberFormat="1" applyFont="1" applyFill="1" applyBorder="1" applyAlignment="1">
      <alignment horizontal="center" vertical="center" wrapText="1"/>
    </xf>
    <xf numFmtId="3" fontId="1" fillId="32" borderId="30" xfId="0" applyNumberFormat="1" applyFont="1" applyFill="1" applyBorder="1" applyAlignment="1">
      <alignment horizontal="center" vertical="center" wrapText="1"/>
    </xf>
    <xf numFmtId="3" fontId="1" fillId="32" borderId="31" xfId="0" applyNumberFormat="1" applyFont="1" applyFill="1" applyBorder="1" applyAlignment="1">
      <alignment horizontal="center" vertical="center" wrapText="1"/>
    </xf>
    <xf numFmtId="3" fontId="1" fillId="32" borderId="32" xfId="0" applyNumberFormat="1" applyFont="1" applyFill="1" applyBorder="1" applyAlignment="1">
      <alignment horizontal="center" vertical="center" wrapText="1"/>
    </xf>
    <xf numFmtId="0" fontId="5" fillId="0" borderId="0" xfId="59" applyFont="1" applyFill="1" applyAlignment="1">
      <alignment vertical="center" wrapText="1"/>
      <protection/>
    </xf>
    <xf numFmtId="0" fontId="6" fillId="0" borderId="0" xfId="60" applyAlignment="1">
      <alignment horizontal="center"/>
      <protection/>
    </xf>
    <xf numFmtId="0" fontId="5" fillId="0" borderId="0" xfId="61" applyFont="1" applyAlignment="1">
      <alignment horizontal="right"/>
      <protection/>
    </xf>
    <xf numFmtId="4" fontId="1" fillId="32" borderId="23" xfId="0" applyNumberFormat="1" applyFont="1" applyFill="1" applyBorder="1" applyAlignment="1">
      <alignment horizontal="center" vertical="center" wrapText="1"/>
    </xf>
    <xf numFmtId="3" fontId="2" fillId="32" borderId="13" xfId="60" applyNumberFormat="1" applyFont="1" applyFill="1" applyBorder="1" applyAlignment="1">
      <alignment horizontal="left" vertical="center" wrapText="1"/>
      <protection/>
    </xf>
    <xf numFmtId="4" fontId="2" fillId="32" borderId="23" xfId="0" applyNumberFormat="1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vertical="center" wrapText="1"/>
    </xf>
    <xf numFmtId="4" fontId="0" fillId="32" borderId="13" xfId="0" applyNumberForma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4" fontId="2" fillId="32" borderId="23" xfId="0" applyNumberFormat="1" applyFont="1" applyFill="1" applyBorder="1" applyAlignment="1">
      <alignment horizontal="center" vertical="center" wrapText="1"/>
    </xf>
    <xf numFmtId="4" fontId="0" fillId="32" borderId="13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" fillId="32" borderId="17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41" fontId="3" fillId="32" borderId="33" xfId="61" applyNumberFormat="1" applyFont="1" applyFill="1" applyBorder="1" applyAlignment="1">
      <alignment horizontal="center"/>
      <protection/>
    </xf>
    <xf numFmtId="41" fontId="4" fillId="32" borderId="34" xfId="61" applyNumberFormat="1" applyFont="1" applyFill="1" applyBorder="1" applyAlignment="1">
      <alignment horizontal="center"/>
      <protection/>
    </xf>
    <xf numFmtId="41" fontId="4" fillId="32" borderId="35" xfId="61" applyNumberFormat="1" applyFont="1" applyFill="1" applyBorder="1" applyAlignment="1">
      <alignment horizontal="center"/>
      <protection/>
    </xf>
    <xf numFmtId="41" fontId="3" fillId="32" borderId="35" xfId="61" applyNumberFormat="1" applyFont="1" applyFill="1" applyBorder="1" applyAlignment="1">
      <alignment horizontal="center" vertical="center"/>
      <protection/>
    </xf>
    <xf numFmtId="175" fontId="20" fillId="32" borderId="34" xfId="72" applyFont="1" applyFill="1" applyBorder="1" applyAlignment="1">
      <alignment horizontal="center" vertical="center" wrapText="1"/>
    </xf>
    <xf numFmtId="175" fontId="20" fillId="32" borderId="35" xfId="72" applyFont="1" applyFill="1" applyBorder="1" applyAlignment="1">
      <alignment horizontal="center" vertical="center" wrapText="1"/>
    </xf>
    <xf numFmtId="41" fontId="3" fillId="32" borderId="36" xfId="61" applyNumberFormat="1" applyFont="1" applyFill="1" applyBorder="1" applyAlignment="1">
      <alignment horizontal="center" vertical="center"/>
      <protection/>
    </xf>
    <xf numFmtId="41" fontId="3" fillId="32" borderId="37" xfId="61" applyNumberFormat="1" applyFont="1" applyFill="1" applyBorder="1" applyAlignment="1">
      <alignment horizontal="center" vertical="center"/>
      <protection/>
    </xf>
    <xf numFmtId="3" fontId="1" fillId="32" borderId="13" xfId="0" applyNumberFormat="1" applyFont="1" applyFill="1" applyBorder="1" applyAlignment="1">
      <alignment vertical="center" wrapText="1"/>
    </xf>
    <xf numFmtId="195" fontId="3" fillId="32" borderId="34" xfId="7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49" fontId="3" fillId="0" borderId="40" xfId="61" applyNumberFormat="1" applyFont="1" applyBorder="1" applyAlignment="1">
      <alignment horizontal="center"/>
      <protection/>
    </xf>
    <xf numFmtId="41" fontId="3" fillId="32" borderId="41" xfId="61" applyNumberFormat="1" applyFont="1" applyFill="1" applyBorder="1" applyAlignment="1">
      <alignment horizontal="center"/>
      <protection/>
    </xf>
    <xf numFmtId="0" fontId="4" fillId="0" borderId="40" xfId="61" applyFont="1" applyBorder="1" applyAlignment="1">
      <alignment horizontal="left" wrapText="1"/>
      <protection/>
    </xf>
    <xf numFmtId="0" fontId="16" fillId="0" borderId="0" xfId="59" applyFont="1" applyFill="1" applyAlignment="1">
      <alignment vertical="center" wrapText="1"/>
      <protection/>
    </xf>
    <xf numFmtId="0" fontId="4" fillId="0" borderId="38" xfId="60" applyFont="1" applyFill="1" applyBorder="1" applyAlignment="1">
      <alignment horizontal="center" vertical="center" wrapText="1"/>
      <protection/>
    </xf>
    <xf numFmtId="0" fontId="4" fillId="0" borderId="38" xfId="60" applyFont="1" applyFill="1" applyBorder="1" applyAlignment="1">
      <alignment vertical="center" wrapText="1"/>
      <protection/>
    </xf>
    <xf numFmtId="0" fontId="4" fillId="32" borderId="13" xfId="60" applyFont="1" applyFill="1" applyBorder="1" applyAlignment="1">
      <alignment horizontal="center" vertical="center" wrapText="1"/>
      <protection/>
    </xf>
    <xf numFmtId="0" fontId="4" fillId="32" borderId="23" xfId="60" applyFont="1" applyFill="1" applyBorder="1" applyAlignment="1">
      <alignment horizontal="center" vertical="center" wrapText="1"/>
      <protection/>
    </xf>
    <xf numFmtId="0" fontId="4" fillId="32" borderId="13" xfId="60" applyFont="1" applyFill="1" applyBorder="1" applyAlignment="1">
      <alignment horizont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175" fontId="3" fillId="32" borderId="13" xfId="72" applyFont="1" applyFill="1" applyBorder="1" applyAlignment="1">
      <alignment horizontal="center" vertical="center" wrapText="1"/>
    </xf>
    <xf numFmtId="175" fontId="4" fillId="32" borderId="23" xfId="72" applyFont="1" applyFill="1" applyBorder="1" applyAlignment="1">
      <alignment horizontal="center" vertical="center" wrapText="1"/>
    </xf>
    <xf numFmtId="0" fontId="3" fillId="0" borderId="13" xfId="60" applyFont="1" applyFill="1" applyBorder="1" applyAlignment="1">
      <alignment horizontal="center" vertical="center" wrapText="1"/>
      <protection/>
    </xf>
    <xf numFmtId="175" fontId="3" fillId="32" borderId="23" xfId="72" applyFont="1" applyFill="1" applyBorder="1" applyAlignment="1">
      <alignment horizontal="center" vertical="center" wrapText="1"/>
    </xf>
    <xf numFmtId="0" fontId="4" fillId="0" borderId="13" xfId="60" applyFont="1" applyFill="1" applyBorder="1" applyAlignment="1">
      <alignment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175" fontId="4" fillId="32" borderId="13" xfId="72" applyFont="1" applyFill="1" applyBorder="1" applyAlignment="1">
      <alignment horizontal="center" vertical="center" wrapText="1"/>
    </xf>
    <xf numFmtId="3" fontId="4" fillId="0" borderId="13" xfId="60" applyNumberFormat="1" applyFont="1" applyFill="1" applyBorder="1" applyAlignment="1">
      <alignment horizontal="left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49" fontId="4" fillId="0" borderId="13" xfId="60" applyNumberFormat="1" applyFont="1" applyFill="1" applyBorder="1" applyAlignment="1">
      <alignment horizontal="center" vertical="center" wrapText="1"/>
      <protection/>
    </xf>
    <xf numFmtId="49" fontId="3" fillId="0" borderId="13" xfId="60" applyNumberFormat="1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175" fontId="4" fillId="32" borderId="15" xfId="72" applyFont="1" applyFill="1" applyBorder="1" applyAlignment="1">
      <alignment horizontal="center" vertical="center" wrapText="1"/>
    </xf>
    <xf numFmtId="175" fontId="4" fillId="32" borderId="24" xfId="72" applyFont="1" applyFill="1" applyBorder="1" applyAlignment="1">
      <alignment horizontal="center" vertical="center" wrapText="1"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175" fontId="4" fillId="32" borderId="17" xfId="72" applyFont="1" applyFill="1" applyBorder="1" applyAlignment="1">
      <alignment horizontal="center" vertical="center" wrapText="1"/>
    </xf>
    <xf numFmtId="175" fontId="4" fillId="32" borderId="28" xfId="72" applyFont="1" applyFill="1" applyBorder="1" applyAlignment="1">
      <alignment horizontal="center" vertical="center" wrapText="1"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175" fontId="4" fillId="32" borderId="19" xfId="72" applyFont="1" applyFill="1" applyBorder="1" applyAlignment="1">
      <alignment horizontal="center" vertical="center" wrapText="1"/>
    </xf>
    <xf numFmtId="175" fontId="4" fillId="32" borderId="29" xfId="72" applyFont="1" applyFill="1" applyBorder="1" applyAlignment="1">
      <alignment horizontal="center" vertical="center" wrapText="1"/>
    </xf>
    <xf numFmtId="3" fontId="4" fillId="0" borderId="15" xfId="60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9" xfId="59" applyNumberFormat="1" applyFont="1" applyFill="1" applyBorder="1" applyAlignment="1">
      <alignment horizontal="center" vertical="center" wrapText="1"/>
      <protection/>
    </xf>
    <xf numFmtId="49" fontId="4" fillId="0" borderId="15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9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0" fontId="4" fillId="0" borderId="0" xfId="60" applyFont="1" applyAlignment="1">
      <alignment horizontal="right" vertical="top"/>
      <protection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2" fillId="0" borderId="0" xfId="60" applyFont="1" applyAlignment="1">
      <alignment horizontal="right" vertical="top"/>
      <protection/>
    </xf>
    <xf numFmtId="41" fontId="6" fillId="0" borderId="0" xfId="60" applyNumberFormat="1">
      <alignment/>
      <protection/>
    </xf>
    <xf numFmtId="0" fontId="1" fillId="32" borderId="13" xfId="0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4" fillId="0" borderId="39" xfId="60" applyFont="1" applyFill="1" applyBorder="1" applyAlignment="1">
      <alignment horizontal="center" vertical="center" wrapText="1"/>
      <protection/>
    </xf>
    <xf numFmtId="2" fontId="1" fillId="32" borderId="13" xfId="0" applyNumberFormat="1" applyFont="1" applyFill="1" applyBorder="1" applyAlignment="1">
      <alignment vertical="center" wrapText="1"/>
    </xf>
    <xf numFmtId="195" fontId="2" fillId="32" borderId="34" xfId="72" applyNumberFormat="1" applyFont="1" applyFill="1" applyBorder="1" applyAlignment="1">
      <alignment horizontal="center" vertical="center" wrapText="1"/>
    </xf>
    <xf numFmtId="195" fontId="2" fillId="32" borderId="35" xfId="72" applyNumberFormat="1" applyFont="1" applyFill="1" applyBorder="1" applyAlignment="1">
      <alignment horizontal="center" vertical="center" wrapText="1"/>
    </xf>
    <xf numFmtId="41" fontId="3" fillId="32" borderId="42" xfId="61" applyNumberFormat="1" applyFont="1" applyFill="1" applyBorder="1" applyAlignment="1">
      <alignment horizontal="center" vertical="center"/>
      <protection/>
    </xf>
    <xf numFmtId="41" fontId="3" fillId="32" borderId="43" xfId="61" applyNumberFormat="1" applyFont="1" applyFill="1" applyBorder="1" applyAlignment="1">
      <alignment horizontal="center" vertical="center"/>
      <protection/>
    </xf>
    <xf numFmtId="41" fontId="4" fillId="32" borderId="34" xfId="61" applyNumberFormat="1" applyFont="1" applyFill="1" applyBorder="1" applyAlignment="1">
      <alignment horizontal="center" vertical="center"/>
      <protection/>
    </xf>
    <xf numFmtId="41" fontId="4" fillId="32" borderId="35" xfId="61" applyNumberFormat="1" applyFont="1" applyFill="1" applyBorder="1" applyAlignment="1">
      <alignment horizontal="center" vertical="center"/>
      <protection/>
    </xf>
    <xf numFmtId="0" fontId="1" fillId="32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59" applyFont="1" applyFill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43" applyAlignment="1" applyProtection="1">
      <alignment horizontal="center"/>
      <protection/>
    </xf>
    <xf numFmtId="0" fontId="16" fillId="0" borderId="0" xfId="59" applyFont="1" applyFill="1" applyAlignment="1">
      <alignment horizontal="right" vertical="center" wrapText="1"/>
      <protection/>
    </xf>
    <xf numFmtId="0" fontId="1" fillId="32" borderId="2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60" applyFont="1" applyAlignment="1">
      <alignment horizontal="left" wrapText="1"/>
      <protection/>
    </xf>
    <xf numFmtId="0" fontId="2" fillId="0" borderId="4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2" fillId="32" borderId="23" xfId="0" applyNumberFormat="1" applyFont="1" applyFill="1" applyBorder="1" applyAlignment="1">
      <alignment horizontal="center" vertical="center" wrapText="1"/>
    </xf>
    <xf numFmtId="3" fontId="2" fillId="32" borderId="4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center" vertical="center" wrapText="1"/>
    </xf>
    <xf numFmtId="3" fontId="1" fillId="33" borderId="45" xfId="0" applyNumberFormat="1" applyFont="1" applyFill="1" applyBorder="1" applyAlignment="1">
      <alignment horizontal="center" vertical="center" wrapText="1"/>
    </xf>
    <xf numFmtId="0" fontId="5" fillId="0" borderId="0" xfId="59" applyFont="1" applyFill="1" applyAlignment="1">
      <alignment horizontal="right" vertical="center" wrapText="1"/>
      <protection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75" fontId="0" fillId="0" borderId="0" xfId="75" applyFont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4" fillId="0" borderId="0" xfId="60" applyFont="1" applyAlignment="1">
      <alignment horizontal="left" vertical="top" wrapText="1"/>
      <protection/>
    </xf>
    <xf numFmtId="0" fontId="4" fillId="0" borderId="0" xfId="60" applyFont="1" applyAlignment="1">
      <alignment horizontal="left" vertical="top"/>
      <protection/>
    </xf>
    <xf numFmtId="0" fontId="4" fillId="0" borderId="0" xfId="60" applyFont="1" applyAlignment="1">
      <alignment horizontal="left" wrapText="1"/>
      <protection/>
    </xf>
    <xf numFmtId="0" fontId="19" fillId="0" borderId="0" xfId="0" applyFont="1" applyBorder="1" applyAlignment="1">
      <alignment horizontal="center" wrapText="1"/>
    </xf>
    <xf numFmtId="0" fontId="3" fillId="0" borderId="0" xfId="60" applyFont="1" applyFill="1" applyAlignment="1">
      <alignment horizontal="center" wrapText="1"/>
      <protection/>
    </xf>
    <xf numFmtId="0" fontId="4" fillId="0" borderId="47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 wrapText="1"/>
      <protection/>
    </xf>
    <xf numFmtId="0" fontId="12" fillId="0" borderId="0" xfId="61" applyFont="1" applyAlignment="1">
      <alignment horizontal="center" wrapText="1"/>
      <protection/>
    </xf>
    <xf numFmtId="0" fontId="5" fillId="0" borderId="0" xfId="0" applyFont="1" applyFill="1" applyAlignment="1">
      <alignment horizontal="right"/>
    </xf>
    <xf numFmtId="0" fontId="4" fillId="0" borderId="51" xfId="61" applyFont="1" applyBorder="1" applyAlignment="1">
      <alignment horizontal="center" vertical="center" wrapText="1"/>
      <protection/>
    </xf>
    <xf numFmtId="0" fontId="20" fillId="0" borderId="0" xfId="60" applyFont="1" applyFill="1" applyAlignment="1">
      <alignment horizontal="center" vertical="center" wrapText="1"/>
      <protection/>
    </xf>
    <xf numFmtId="0" fontId="3" fillId="32" borderId="0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53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54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left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6" fillId="0" borderId="55" xfId="60" applyBorder="1" applyAlignment="1">
      <alignment horizontal="center"/>
      <protection/>
    </xf>
    <xf numFmtId="0" fontId="6" fillId="0" borderId="0" xfId="60" applyAlignment="1">
      <alignment horizontal="right"/>
      <protection/>
    </xf>
  </cellXfs>
  <cellStyles count="64">
    <cellStyle name="Normal" xfId="0"/>
    <cellStyle name="_!!! отчетные Форматы минэнерго к ИП 2011 (1.11.10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_! СВОД калькуляция 2010 (с занесением данных от ЦФО) испр 24.11.09" xfId="59"/>
    <cellStyle name="Обычный_Приложение 1" xfId="60"/>
    <cellStyle name="Обычный_Смета  по методике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Финансовый 2" xfId="74"/>
    <cellStyle name="Финансовый 3" xfId="75"/>
    <cellStyle name="Формула_GRES.2007.5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4-9%20%202016_&#1080;&#1079;&#1084;&#1077;&#1085;&#1077;&#1085;&#1080;&#1077;%20&#1087;&#1088;&#1080;&#1083;%204%2022%2009%202015%20-%20&#1044;&#1058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_4-9%20%202016_&#1080;&#1079;&#1084;&#1077;&#1085;&#1077;&#1085;&#1080;&#1077;%20&#1087;&#1088;&#1080;&#1083;%204%2022%2009%202015%20-%20&#1044;&#1058;&#105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ожение 5 (НВВ) без льгот"/>
      <sheetName val="Приложение 6 (кальк) "/>
      <sheetName val="Приложение 6 (кальк) без льготн"/>
      <sheetName val="Приложение 7 "/>
      <sheetName val="Таблица 7 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рифные ставки"/>
      <sheetName val="Таблица 7.9 косв"/>
      <sheetName val="Приложение 8 инвест за 3 года "/>
      <sheetName val="Приложение 9 СТС"/>
      <sheetName val="Расчет Удельных прил.9.1"/>
      <sheetName val="строительство 2013"/>
      <sheetName val="строит_2014"/>
      <sheetName val="строит_2015"/>
      <sheetName val="Лист1"/>
      <sheetName val="стоим маш_час"/>
      <sheetName val="прочие расходы из прибыли 2014"/>
      <sheetName val="затраты 2014"/>
      <sheetName val="СС 6 мес 2015 ТП"/>
      <sheetName val="Проч расх 6 мес 2015 "/>
      <sheetName val="Себестоимость 2015 1 п-г"/>
    </sheetNames>
    <sheetDataSet>
      <sheetData sheetId="1">
        <row r="17">
          <cell r="I17">
            <v>70.87658</v>
          </cell>
          <cell r="L17">
            <v>559.4919546385339</v>
          </cell>
        </row>
        <row r="18">
          <cell r="I18">
            <v>16.85682</v>
          </cell>
          <cell r="L18">
            <v>7.806035936160001</v>
          </cell>
        </row>
        <row r="19">
          <cell r="I19">
            <v>2617.8407</v>
          </cell>
          <cell r="L19">
            <v>9042.754787193675</v>
          </cell>
        </row>
        <row r="20">
          <cell r="I20">
            <v>796.95428</v>
          </cell>
          <cell r="L20">
            <v>2748.997455306878</v>
          </cell>
        </row>
        <row r="22">
          <cell r="I22">
            <v>7.33524</v>
          </cell>
          <cell r="L22">
            <v>3.8266584972</v>
          </cell>
        </row>
        <row r="23">
          <cell r="I23">
            <v>49.39982</v>
          </cell>
          <cell r="L23">
            <v>2.5511056647999997</v>
          </cell>
        </row>
        <row r="25">
          <cell r="I25">
            <v>8.445</v>
          </cell>
          <cell r="L25">
            <v>2.5511056647999997</v>
          </cell>
        </row>
        <row r="26">
          <cell r="I26">
            <v>14.46408</v>
          </cell>
          <cell r="L26">
            <v>2.5511056647999997</v>
          </cell>
        </row>
        <row r="27">
          <cell r="I27">
            <v>19.146459999999998</v>
          </cell>
          <cell r="L27">
            <v>21.684420856560003</v>
          </cell>
        </row>
        <row r="28">
          <cell r="I28">
            <v>0.42712</v>
          </cell>
          <cell r="L28">
            <v>2.5511056647999997</v>
          </cell>
        </row>
        <row r="29">
          <cell r="I29">
            <v>4601.030019999999</v>
          </cell>
          <cell r="L29">
            <v>163.9373906178779</v>
          </cell>
        </row>
        <row r="30">
          <cell r="I30">
            <v>73283.84000000001</v>
          </cell>
          <cell r="L30">
            <v>31603.047347814263</v>
          </cell>
        </row>
        <row r="31">
          <cell r="I31">
            <v>2.725</v>
          </cell>
          <cell r="L31">
            <v>0.06813998576000002</v>
          </cell>
        </row>
        <row r="32">
          <cell r="I32">
            <v>70596.77</v>
          </cell>
          <cell r="L32">
            <v>27331.806463367113</v>
          </cell>
        </row>
        <row r="33">
          <cell r="I33">
            <v>2673.7375992579045</v>
          </cell>
          <cell r="L33">
            <v>4271.17274446139</v>
          </cell>
        </row>
        <row r="34">
          <cell r="I34">
            <v>10.607400742095153</v>
          </cell>
        </row>
        <row r="35">
          <cell r="I35">
            <v>31547</v>
          </cell>
          <cell r="L35">
            <v>52270.72968745002</v>
          </cell>
        </row>
      </sheetData>
      <sheetData sheetId="3">
        <row r="14">
          <cell r="D14">
            <v>180855.83101351373</v>
          </cell>
          <cell r="E14">
            <v>28</v>
          </cell>
        </row>
        <row r="15">
          <cell r="D15">
            <v>1145420.2630855774</v>
          </cell>
          <cell r="E15">
            <v>829.835</v>
          </cell>
        </row>
        <row r="16">
          <cell r="D16">
            <v>813848.0960992357</v>
          </cell>
          <cell r="E16">
            <v>882.63</v>
          </cell>
        </row>
        <row r="17">
          <cell r="D17">
            <v>65855.47308572731</v>
          </cell>
          <cell r="E17">
            <v>1</v>
          </cell>
        </row>
        <row r="18">
          <cell r="D18">
            <v>329277.36542863655</v>
          </cell>
          <cell r="E18">
            <v>1038.46</v>
          </cell>
        </row>
        <row r="19">
          <cell r="D19">
            <v>79999.8466288003</v>
          </cell>
          <cell r="E19">
            <v>670</v>
          </cell>
        </row>
        <row r="25">
          <cell r="E25">
            <v>28</v>
          </cell>
        </row>
        <row r="26">
          <cell r="E26">
            <v>829.835</v>
          </cell>
        </row>
        <row r="27">
          <cell r="E27">
            <v>882.63</v>
          </cell>
        </row>
        <row r="28">
          <cell r="E28">
            <v>1</v>
          </cell>
        </row>
        <row r="29">
          <cell r="E29">
            <v>1038.46</v>
          </cell>
        </row>
        <row r="30">
          <cell r="E30">
            <v>670</v>
          </cell>
        </row>
        <row r="51">
          <cell r="D51">
            <v>44897.63333333334</v>
          </cell>
          <cell r="E51">
            <v>5</v>
          </cell>
        </row>
        <row r="54">
          <cell r="D54">
            <v>17227037.8</v>
          </cell>
          <cell r="E54">
            <v>63.525000000000006</v>
          </cell>
        </row>
        <row r="57">
          <cell r="D57">
            <v>121223.61000000002</v>
          </cell>
          <cell r="E57">
            <v>20</v>
          </cell>
        </row>
        <row r="60">
          <cell r="D60">
            <v>9465662.94666667</v>
          </cell>
          <cell r="E60">
            <v>174.4</v>
          </cell>
        </row>
        <row r="66">
          <cell r="D66">
            <v>85381.82000000002</v>
          </cell>
          <cell r="E66">
            <v>291.23</v>
          </cell>
        </row>
        <row r="91">
          <cell r="D91">
            <v>10668.758013248926</v>
          </cell>
          <cell r="E91">
            <v>20</v>
          </cell>
        </row>
        <row r="124">
          <cell r="E124">
            <v>578.5</v>
          </cell>
        </row>
        <row r="127">
          <cell r="D127">
            <v>4274625.286017988</v>
          </cell>
          <cell r="E127">
            <v>63.55</v>
          </cell>
        </row>
        <row r="128">
          <cell r="D128">
            <v>2804393.5010114494</v>
          </cell>
          <cell r="E128">
            <v>34</v>
          </cell>
        </row>
        <row r="129">
          <cell r="D129">
            <v>3799454.172300179</v>
          </cell>
          <cell r="E129">
            <v>213.7</v>
          </cell>
        </row>
        <row r="150">
          <cell r="D150">
            <v>156921.84893489257</v>
          </cell>
          <cell r="E150">
            <v>28</v>
          </cell>
        </row>
        <row r="151">
          <cell r="D151">
            <v>998337.2757344214</v>
          </cell>
          <cell r="E151">
            <v>829.835</v>
          </cell>
        </row>
        <row r="152">
          <cell r="D152">
            <v>696862.8827307385</v>
          </cell>
          <cell r="E152">
            <v>882.63</v>
          </cell>
        </row>
        <row r="153">
          <cell r="D153">
            <v>53428.042134930925</v>
          </cell>
          <cell r="E153">
            <v>1</v>
          </cell>
        </row>
        <row r="154">
          <cell r="D154">
            <v>271560.0856297247</v>
          </cell>
          <cell r="E154">
            <v>1038.46</v>
          </cell>
        </row>
        <row r="155">
          <cell r="D155">
            <v>71069.21568258057</v>
          </cell>
          <cell r="E155">
            <v>670</v>
          </cell>
        </row>
        <row r="163">
          <cell r="D163">
            <v>35253.58999664472</v>
          </cell>
          <cell r="E163">
            <v>670</v>
          </cell>
        </row>
        <row r="170">
          <cell r="D170">
            <v>132108.2257948052</v>
          </cell>
          <cell r="E170">
            <v>28</v>
          </cell>
        </row>
        <row r="171">
          <cell r="D171">
            <v>929946.1685888597</v>
          </cell>
          <cell r="E171">
            <v>829.835</v>
          </cell>
        </row>
        <row r="172">
          <cell r="D172">
            <v>798141.3848337956</v>
          </cell>
          <cell r="E172">
            <v>882.63</v>
          </cell>
        </row>
        <row r="173">
          <cell r="D173">
            <v>56286.215467220456</v>
          </cell>
          <cell r="E173">
            <v>1</v>
          </cell>
        </row>
        <row r="174">
          <cell r="D174">
            <v>325813.43328382674</v>
          </cell>
          <cell r="E174">
            <v>1038.46</v>
          </cell>
        </row>
        <row r="175">
          <cell r="D175">
            <v>56407.310900558026</v>
          </cell>
          <cell r="E175">
            <v>670</v>
          </cell>
        </row>
      </sheetData>
      <sheetData sheetId="16">
        <row r="16">
          <cell r="N16">
            <v>5.1</v>
          </cell>
          <cell r="AD16">
            <v>20</v>
          </cell>
        </row>
        <row r="25">
          <cell r="N25">
            <v>8.100999999999999</v>
          </cell>
          <cell r="AD25">
            <v>505.86000000000007</v>
          </cell>
        </row>
        <row r="26">
          <cell r="N26">
            <v>2.8859999999999992</v>
          </cell>
          <cell r="AD26">
            <v>231.28333333333333</v>
          </cell>
        </row>
        <row r="40">
          <cell r="N40">
            <v>0.05</v>
          </cell>
          <cell r="AD40">
            <v>5</v>
          </cell>
        </row>
        <row r="50">
          <cell r="N50">
            <v>17.15</v>
          </cell>
          <cell r="AD50">
            <v>63.525000000000006</v>
          </cell>
        </row>
        <row r="66">
          <cell r="N66">
            <v>0.135</v>
          </cell>
          <cell r="AD66">
            <v>20</v>
          </cell>
        </row>
        <row r="77">
          <cell r="N77">
            <v>9.423333333333334</v>
          </cell>
          <cell r="AD77">
            <v>174.4</v>
          </cell>
        </row>
        <row r="80">
          <cell r="AJ80">
            <v>10668.758013248926</v>
          </cell>
        </row>
        <row r="100">
          <cell r="N100">
            <v>0.085</v>
          </cell>
          <cell r="AD100">
            <v>291.23</v>
          </cell>
        </row>
      </sheetData>
      <sheetData sheetId="17">
        <row r="12">
          <cell r="Q12">
            <v>6459.136821911205</v>
          </cell>
        </row>
        <row r="13">
          <cell r="Q13">
            <v>5604.351747674735</v>
          </cell>
        </row>
        <row r="15">
          <cell r="Q15">
            <v>4718.150921243044</v>
          </cell>
        </row>
        <row r="17">
          <cell r="Q17">
            <v>1380.298810107524</v>
          </cell>
          <cell r="R17">
            <v>922.0716450825779</v>
          </cell>
        </row>
        <row r="18">
          <cell r="Q18">
            <v>1203.0551564279904</v>
          </cell>
          <cell r="R18">
            <v>789.5300213348045</v>
          </cell>
        </row>
        <row r="20">
          <cell r="Q20">
            <v>1120.6398483901735</v>
          </cell>
          <cell r="R20">
            <v>904.2762933888442</v>
          </cell>
        </row>
        <row r="22">
          <cell r="Q22">
            <v>922.0716450825779</v>
          </cell>
          <cell r="R22">
            <v>317.0823772014681</v>
          </cell>
        </row>
        <row r="23">
          <cell r="Q23">
            <v>789.5300213348045</v>
          </cell>
          <cell r="R23">
            <v>261.5026920918713</v>
          </cell>
        </row>
        <row r="25">
          <cell r="Q25">
            <v>904.2762933888442</v>
          </cell>
          <cell r="R25">
            <v>313.7467338981056</v>
          </cell>
        </row>
        <row r="27">
          <cell r="R27">
            <v>119.4027561623885</v>
          </cell>
        </row>
        <row r="28">
          <cell r="R28">
            <v>106.07345624265757</v>
          </cell>
        </row>
        <row r="29">
          <cell r="R29">
            <v>52.6172985024548</v>
          </cell>
        </row>
        <row r="30">
          <cell r="R30">
            <v>84.19001626948959</v>
          </cell>
        </row>
        <row r="34">
          <cell r="Q34">
            <v>236303.33333333337</v>
          </cell>
          <cell r="R34">
            <v>264340.00000000006</v>
          </cell>
        </row>
        <row r="53">
          <cell r="Q53">
            <v>236303.33333333337</v>
          </cell>
          <cell r="R53">
            <v>264340.00000000006</v>
          </cell>
        </row>
        <row r="72">
          <cell r="Q72">
            <v>236303.33333333337</v>
          </cell>
          <cell r="R72">
            <v>264340.00000000006</v>
          </cell>
        </row>
        <row r="91">
          <cell r="Q91">
            <v>236303.33333333337</v>
          </cell>
          <cell r="R91">
            <v>264340.00000000006</v>
          </cell>
        </row>
        <row r="110">
          <cell r="Q110">
            <v>236303.33333333337</v>
          </cell>
          <cell r="R110">
            <v>264340.00000000006</v>
          </cell>
        </row>
        <row r="133">
          <cell r="R133">
            <v>450843.3913644746</v>
          </cell>
        </row>
        <row r="148">
          <cell r="Q148">
            <v>13325.06652576</v>
          </cell>
        </row>
        <row r="149">
          <cell r="Q149">
            <v>13325.06652576</v>
          </cell>
        </row>
        <row r="150">
          <cell r="Q150">
            <v>13325.06652576</v>
          </cell>
        </row>
        <row r="151">
          <cell r="Q151">
            <v>1720</v>
          </cell>
        </row>
        <row r="152">
          <cell r="Q152">
            <v>2550</v>
          </cell>
        </row>
        <row r="154">
          <cell r="Q154">
            <v>13325.06652576</v>
          </cell>
        </row>
        <row r="155">
          <cell r="Q155">
            <v>1720</v>
          </cell>
        </row>
        <row r="156">
          <cell r="Q156">
            <v>13325.06652576</v>
          </cell>
        </row>
        <row r="157">
          <cell r="Q157">
            <v>13325.06652576</v>
          </cell>
        </row>
        <row r="158">
          <cell r="Q158">
            <v>2550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ожение 5 (НВВ) без льгот"/>
      <sheetName val="Приложение 6 (кальк) "/>
      <sheetName val="Лист1"/>
      <sheetName val="Лист2"/>
      <sheetName val="Приложение 6 (кальк) без льготн"/>
      <sheetName val="Приложение 7 "/>
      <sheetName val="Таблица 7 .1"/>
      <sheetName val="Таблица 7.2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 8 инвест за 3 года "/>
      <sheetName val="Тарифные ставки"/>
      <sheetName val="Приложение 9 СТС"/>
      <sheetName val="Расчет Удельных прил.9.1"/>
      <sheetName val="строительство 2013"/>
      <sheetName val="строит_2014"/>
      <sheetName val="строит_2015"/>
      <sheetName val="стоим маш_час"/>
      <sheetName val="прочие расходы из прибыли 2014"/>
      <sheetName val="затраты 2014"/>
      <sheetName val="СС 6 мес 2015 ТП"/>
      <sheetName val="Проч расх 6 мес 2015 "/>
      <sheetName val="Себестоимость 2015 1 п-г"/>
    </sheetNames>
    <sheetDataSet>
      <sheetData sheetId="4">
        <row r="19">
          <cell r="L19">
            <v>3757.4447514964613</v>
          </cell>
        </row>
        <row r="20">
          <cell r="L20">
            <v>43438.33562325368</v>
          </cell>
        </row>
        <row r="50">
          <cell r="L50">
            <v>4682.33361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ke.mrsk-yuga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54"/>
  <sheetViews>
    <sheetView tabSelected="1" zoomScalePageLayoutView="0" workbookViewId="0" topLeftCell="A1">
      <selection activeCell="A8" sqref="A8:I8"/>
    </sheetView>
  </sheetViews>
  <sheetFormatPr defaultColWidth="9.00390625" defaultRowHeight="12.75"/>
  <cols>
    <col min="4" max="4" width="5.875" style="0" customWidth="1"/>
    <col min="9" max="9" width="16.87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173" t="s">
        <v>98</v>
      </c>
      <c r="I1" s="173"/>
    </row>
    <row r="2" spans="1:9" ht="31.5" customHeight="1">
      <c r="A2" s="2"/>
      <c r="B2" s="2"/>
      <c r="C2" s="2"/>
      <c r="D2" s="2"/>
      <c r="E2" s="2"/>
      <c r="F2" s="174" t="s">
        <v>99</v>
      </c>
      <c r="G2" s="174"/>
      <c r="H2" s="174"/>
      <c r="I2" s="174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8.75">
      <c r="A6" s="175" t="s">
        <v>100</v>
      </c>
      <c r="B6" s="175"/>
      <c r="C6" s="175"/>
      <c r="D6" s="175"/>
      <c r="E6" s="175"/>
      <c r="F6" s="175"/>
      <c r="G6" s="175"/>
      <c r="H6" s="175"/>
      <c r="I6" s="175"/>
    </row>
    <row r="7" spans="1:9" ht="18.75">
      <c r="A7" s="175" t="s">
        <v>101</v>
      </c>
      <c r="B7" s="175"/>
      <c r="C7" s="175"/>
      <c r="D7" s="175"/>
      <c r="E7" s="175"/>
      <c r="F7" s="175"/>
      <c r="G7" s="175"/>
      <c r="H7" s="175"/>
      <c r="I7" s="175"/>
    </row>
    <row r="8" spans="1:9" ht="18.75" customHeight="1">
      <c r="A8" s="176" t="s">
        <v>225</v>
      </c>
      <c r="B8" s="176"/>
      <c r="C8" s="176"/>
      <c r="D8" s="176"/>
      <c r="E8" s="176"/>
      <c r="F8" s="176"/>
      <c r="G8" s="176"/>
      <c r="H8" s="176"/>
      <c r="I8" s="176"/>
    </row>
    <row r="9" spans="1:9" ht="18.7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8.75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>
      <c r="A11" s="64" t="s">
        <v>102</v>
      </c>
      <c r="B11" s="62"/>
      <c r="C11" s="62"/>
      <c r="D11" s="63"/>
      <c r="E11" s="179" t="s">
        <v>226</v>
      </c>
      <c r="F11" s="179"/>
      <c r="G11" s="179"/>
      <c r="H11" s="179"/>
      <c r="I11" s="179"/>
    </row>
    <row r="12" spans="1:9" ht="18.75">
      <c r="A12" s="5"/>
      <c r="B12" s="5"/>
      <c r="C12" s="5"/>
      <c r="D12" s="5"/>
      <c r="E12" s="24"/>
      <c r="F12" s="24"/>
      <c r="G12" s="24"/>
      <c r="H12" s="24"/>
      <c r="I12" s="24"/>
    </row>
    <row r="13" spans="1:9" ht="18.75">
      <c r="A13" s="62" t="s">
        <v>103</v>
      </c>
      <c r="B13" s="62"/>
      <c r="C13" s="62"/>
      <c r="D13" s="63"/>
      <c r="E13" s="180" t="s">
        <v>227</v>
      </c>
      <c r="F13" s="180"/>
      <c r="G13" s="180"/>
      <c r="H13" s="180"/>
      <c r="I13" s="180"/>
    </row>
    <row r="14" spans="1:9" ht="18.75">
      <c r="A14" s="5"/>
      <c r="B14" s="5"/>
      <c r="C14" s="5"/>
      <c r="D14" s="5"/>
      <c r="E14" s="24"/>
      <c r="F14" s="24"/>
      <c r="G14" s="24"/>
      <c r="H14" s="24"/>
      <c r="I14" s="24"/>
    </row>
    <row r="15" spans="1:9" ht="15.75">
      <c r="A15" s="178" t="s">
        <v>104</v>
      </c>
      <c r="B15" s="178"/>
      <c r="C15" s="178"/>
      <c r="D15" s="178"/>
      <c r="E15" s="180" t="s">
        <v>228</v>
      </c>
      <c r="F15" s="180"/>
      <c r="G15" s="180"/>
      <c r="H15" s="180"/>
      <c r="I15" s="180"/>
    </row>
    <row r="16" spans="1:9" ht="18.75">
      <c r="A16" s="5"/>
      <c r="B16" s="5"/>
      <c r="C16" s="5"/>
      <c r="D16" s="5"/>
      <c r="E16" s="24"/>
      <c r="F16" s="24"/>
      <c r="G16" s="24"/>
      <c r="H16" s="24"/>
      <c r="I16" s="24"/>
    </row>
    <row r="17" spans="1:9" ht="15.75">
      <c r="A17" s="178" t="s">
        <v>105</v>
      </c>
      <c r="B17" s="178"/>
      <c r="C17" s="178"/>
      <c r="D17" s="178"/>
      <c r="E17" s="180" t="s">
        <v>112</v>
      </c>
      <c r="F17" s="180"/>
      <c r="G17" s="180"/>
      <c r="H17" s="180"/>
      <c r="I17" s="180"/>
    </row>
    <row r="18" spans="1:10" ht="18.75">
      <c r="A18" s="5"/>
      <c r="B18" s="5"/>
      <c r="C18" s="5"/>
      <c r="D18" s="5"/>
      <c r="E18" s="24"/>
      <c r="F18" s="24"/>
      <c r="G18" s="24"/>
      <c r="H18" s="24"/>
      <c r="I18" s="24"/>
      <c r="J18" s="46"/>
    </row>
    <row r="19" spans="1:9" ht="15.75">
      <c r="A19" s="178" t="s">
        <v>106</v>
      </c>
      <c r="B19" s="178"/>
      <c r="C19" s="178"/>
      <c r="D19" s="178"/>
      <c r="E19" s="180">
        <v>6164266561</v>
      </c>
      <c r="F19" s="180"/>
      <c r="G19" s="180"/>
      <c r="H19" s="180"/>
      <c r="I19" s="180"/>
    </row>
    <row r="20" spans="1:9" ht="18.75">
      <c r="A20" s="5"/>
      <c r="B20" s="5"/>
      <c r="C20" s="5"/>
      <c r="D20" s="5"/>
      <c r="E20" s="24"/>
      <c r="F20" s="24"/>
      <c r="G20" s="24"/>
      <c r="H20" s="24"/>
      <c r="I20" s="24"/>
    </row>
    <row r="21" spans="1:9" ht="15.75">
      <c r="A21" s="178" t="s">
        <v>107</v>
      </c>
      <c r="B21" s="178"/>
      <c r="C21" s="178"/>
      <c r="D21" s="178"/>
      <c r="E21" s="180">
        <v>616401001</v>
      </c>
      <c r="F21" s="180"/>
      <c r="G21" s="180"/>
      <c r="H21" s="180"/>
      <c r="I21" s="180"/>
    </row>
    <row r="22" spans="1:9" ht="18.75">
      <c r="A22" s="5"/>
      <c r="B22" s="5"/>
      <c r="C22" s="5"/>
      <c r="D22" s="5"/>
      <c r="E22" s="24"/>
      <c r="F22" s="24"/>
      <c r="G22" s="24"/>
      <c r="H22" s="24"/>
      <c r="I22" s="24"/>
    </row>
    <row r="23" spans="1:9" ht="55.5" customHeight="1">
      <c r="A23" s="177" t="s">
        <v>108</v>
      </c>
      <c r="B23" s="177"/>
      <c r="C23" s="177"/>
      <c r="D23" s="177"/>
      <c r="E23" s="179" t="s">
        <v>232</v>
      </c>
      <c r="F23" s="179"/>
      <c r="G23" s="179"/>
      <c r="H23" s="179"/>
      <c r="I23" s="179"/>
    </row>
    <row r="24" spans="1:9" ht="18.75">
      <c r="A24" s="5"/>
      <c r="B24" s="5"/>
      <c r="C24" s="5"/>
      <c r="D24" s="5"/>
      <c r="E24" s="24"/>
      <c r="F24" s="24"/>
      <c r="G24" s="24"/>
      <c r="H24" s="24"/>
      <c r="I24" s="24"/>
    </row>
    <row r="25" spans="1:9" ht="15.75">
      <c r="A25" s="178" t="s">
        <v>109</v>
      </c>
      <c r="B25" s="178"/>
      <c r="C25" s="178"/>
      <c r="D25" s="178"/>
      <c r="E25" s="182" t="s">
        <v>229</v>
      </c>
      <c r="F25" s="180"/>
      <c r="G25" s="180"/>
      <c r="H25" s="180"/>
      <c r="I25" s="180"/>
    </row>
    <row r="26" spans="1:9" ht="18.75">
      <c r="A26" s="5"/>
      <c r="B26" s="5"/>
      <c r="C26" s="5"/>
      <c r="D26" s="5"/>
      <c r="E26" s="24"/>
      <c r="F26" s="24"/>
      <c r="G26" s="24"/>
      <c r="H26" s="24"/>
      <c r="I26" s="24"/>
    </row>
    <row r="27" spans="1:9" ht="45" customHeight="1">
      <c r="A27" s="177" t="s">
        <v>110</v>
      </c>
      <c r="B27" s="177"/>
      <c r="C27" s="177"/>
      <c r="D27" s="177"/>
      <c r="E27" s="181" t="s">
        <v>230</v>
      </c>
      <c r="F27" s="181"/>
      <c r="G27" s="181"/>
      <c r="H27" s="181"/>
      <c r="I27" s="181"/>
    </row>
    <row r="28" spans="1:9" ht="18.75">
      <c r="A28" s="5"/>
      <c r="B28" s="5"/>
      <c r="C28" s="5"/>
      <c r="D28" s="5"/>
      <c r="E28" s="24"/>
      <c r="F28" s="24"/>
      <c r="G28" s="24"/>
      <c r="H28" s="24"/>
      <c r="I28" s="24"/>
    </row>
    <row r="29" spans="1:9" ht="15.75">
      <c r="A29" s="178" t="s">
        <v>111</v>
      </c>
      <c r="B29" s="178"/>
      <c r="C29" s="178"/>
      <c r="D29" s="178"/>
      <c r="E29" s="181" t="s">
        <v>231</v>
      </c>
      <c r="F29" s="181"/>
      <c r="G29" s="181"/>
      <c r="H29" s="181"/>
      <c r="I29" s="181"/>
    </row>
    <row r="30" spans="1:9" ht="18.75">
      <c r="A30" s="5"/>
      <c r="B30" s="5"/>
      <c r="C30" s="5"/>
      <c r="D30" s="5"/>
      <c r="E30" s="5"/>
      <c r="F30" s="5"/>
      <c r="G30" s="5"/>
      <c r="H30" s="5"/>
      <c r="I30" s="5"/>
    </row>
    <row r="31" spans="1:9" ht="18.75">
      <c r="A31" s="5"/>
      <c r="B31" s="5"/>
      <c r="C31" s="5"/>
      <c r="D31" s="5"/>
      <c r="E31" s="5"/>
      <c r="F31" s="5"/>
      <c r="G31" s="5"/>
      <c r="H31" s="5"/>
      <c r="I31" s="5"/>
    </row>
    <row r="32" spans="1:9" ht="18.75">
      <c r="A32" s="5"/>
      <c r="B32" s="5"/>
      <c r="C32" s="5"/>
      <c r="D32" s="5"/>
      <c r="E32" s="5"/>
      <c r="F32" s="5"/>
      <c r="G32" s="5"/>
      <c r="H32" s="5"/>
      <c r="I32" s="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18.75">
      <c r="A35" s="5"/>
      <c r="B35" s="5"/>
      <c r="C35" s="5"/>
      <c r="D35" s="5"/>
      <c r="E35" s="5"/>
      <c r="F35" s="5"/>
      <c r="G35" s="5"/>
      <c r="H35" s="5"/>
      <c r="I35" s="5"/>
    </row>
    <row r="36" spans="1:9" ht="18.75">
      <c r="A36" s="5"/>
      <c r="B36" s="5"/>
      <c r="C36" s="5"/>
      <c r="D36" s="5"/>
      <c r="E36" s="5"/>
      <c r="F36" s="5"/>
      <c r="G36" s="5"/>
      <c r="H36" s="5"/>
      <c r="I36" s="5"/>
    </row>
    <row r="37" spans="1:9" ht="18.75">
      <c r="A37" s="5"/>
      <c r="B37" s="5"/>
      <c r="C37" s="5"/>
      <c r="D37" s="5"/>
      <c r="E37" s="5"/>
      <c r="F37" s="5"/>
      <c r="G37" s="5"/>
      <c r="H37" s="5"/>
      <c r="I37" s="5"/>
    </row>
    <row r="38" spans="1:9" ht="18.75">
      <c r="A38" s="5"/>
      <c r="B38" s="5"/>
      <c r="C38" s="5"/>
      <c r="D38" s="5"/>
      <c r="E38" s="5"/>
      <c r="F38" s="5"/>
      <c r="G38" s="5"/>
      <c r="H38" s="5"/>
      <c r="I38" s="5"/>
    </row>
    <row r="39" spans="1:9" ht="18.75">
      <c r="A39" s="5"/>
      <c r="B39" s="5"/>
      <c r="C39" s="5"/>
      <c r="D39" s="5"/>
      <c r="E39" s="5"/>
      <c r="F39" s="5"/>
      <c r="G39" s="5"/>
      <c r="H39" s="5"/>
      <c r="I39" s="5"/>
    </row>
    <row r="40" spans="1:9" ht="18.75">
      <c r="A40" s="5"/>
      <c r="B40" s="5"/>
      <c r="C40" s="5"/>
      <c r="D40" s="5"/>
      <c r="E40" s="5"/>
      <c r="F40" s="5"/>
      <c r="G40" s="5"/>
      <c r="H40" s="5"/>
      <c r="I40" s="5"/>
    </row>
    <row r="41" spans="1:9" ht="18.75">
      <c r="A41" s="5"/>
      <c r="B41" s="5"/>
      <c r="C41" s="5"/>
      <c r="D41" s="5"/>
      <c r="E41" s="5"/>
      <c r="F41" s="5"/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18.75">
      <c r="A43" s="5"/>
      <c r="B43" s="5"/>
      <c r="C43" s="5"/>
      <c r="D43" s="5"/>
      <c r="E43" s="5"/>
      <c r="F43" s="5"/>
      <c r="G43" s="5"/>
      <c r="H43" s="5"/>
      <c r="I43" s="5"/>
    </row>
    <row r="44" spans="1:9" ht="18.75">
      <c r="A44" s="5"/>
      <c r="B44" s="5"/>
      <c r="C44" s="5"/>
      <c r="D44" s="5"/>
      <c r="E44" s="5"/>
      <c r="F44" s="5"/>
      <c r="G44" s="5"/>
      <c r="H44" s="5"/>
      <c r="I44" s="5"/>
    </row>
    <row r="45" spans="1:9" ht="18.75">
      <c r="A45" s="5"/>
      <c r="B45" s="5"/>
      <c r="C45" s="5"/>
      <c r="D45" s="5"/>
      <c r="E45" s="5"/>
      <c r="F45" s="5"/>
      <c r="G45" s="5"/>
      <c r="H45" s="5"/>
      <c r="I45" s="5"/>
    </row>
    <row r="46" spans="1:9" ht="18.75">
      <c r="A46" s="5"/>
      <c r="B46" s="5"/>
      <c r="C46" s="5"/>
      <c r="D46" s="5"/>
      <c r="E46" s="5"/>
      <c r="F46" s="5"/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18.75">
      <c r="A48" s="5"/>
      <c r="B48" s="5"/>
      <c r="C48" s="5"/>
      <c r="D48" s="5"/>
      <c r="E48" s="5"/>
      <c r="F48" s="5"/>
      <c r="G48" s="5"/>
      <c r="H48" s="5"/>
      <c r="I48" s="5"/>
    </row>
    <row r="49" spans="1:9" ht="18.75">
      <c r="A49" s="5"/>
      <c r="B49" s="5"/>
      <c r="C49" s="5"/>
      <c r="D49" s="5"/>
      <c r="E49" s="5"/>
      <c r="F49" s="5"/>
      <c r="G49" s="5"/>
      <c r="H49" s="5"/>
      <c r="I49" s="5"/>
    </row>
    <row r="50" spans="1:9" ht="18.75">
      <c r="A50" s="5"/>
      <c r="B50" s="5"/>
      <c r="C50" s="5"/>
      <c r="D50" s="5"/>
      <c r="E50" s="5"/>
      <c r="F50" s="5"/>
      <c r="G50" s="5"/>
      <c r="H50" s="5"/>
      <c r="I50" s="5"/>
    </row>
    <row r="51" spans="1:9" ht="18.75">
      <c r="A51" s="5"/>
      <c r="B51" s="5"/>
      <c r="C51" s="5"/>
      <c r="D51" s="5"/>
      <c r="E51" s="5"/>
      <c r="F51" s="5"/>
      <c r="G51" s="5"/>
      <c r="H51" s="5"/>
      <c r="I51" s="5"/>
    </row>
    <row r="52" spans="1:9" ht="18.75">
      <c r="A52" s="5"/>
      <c r="B52" s="5"/>
      <c r="C52" s="5"/>
      <c r="D52" s="5"/>
      <c r="E52" s="5"/>
      <c r="F52" s="5"/>
      <c r="G52" s="5"/>
      <c r="H52" s="5"/>
      <c r="I52" s="5"/>
    </row>
    <row r="53" spans="1:9" ht="18.75">
      <c r="A53" s="5"/>
      <c r="B53" s="5"/>
      <c r="C53" s="5"/>
      <c r="D53" s="5"/>
      <c r="E53" s="5"/>
      <c r="F53" s="5"/>
      <c r="G53" s="5"/>
      <c r="H53" s="5"/>
      <c r="I53" s="5"/>
    </row>
    <row r="54" spans="1:9" ht="18.75">
      <c r="A54" s="5"/>
      <c r="B54" s="5"/>
      <c r="C54" s="5"/>
      <c r="D54" s="5"/>
      <c r="E54" s="5"/>
      <c r="F54" s="5"/>
      <c r="G54" s="5"/>
      <c r="H54" s="5"/>
      <c r="I54" s="5"/>
    </row>
  </sheetData>
  <sheetProtection/>
  <mergeCells count="23">
    <mergeCell ref="E27:I27"/>
    <mergeCell ref="E21:I21"/>
    <mergeCell ref="A21:D21"/>
    <mergeCell ref="A17:D17"/>
    <mergeCell ref="A19:D19"/>
    <mergeCell ref="E23:I23"/>
    <mergeCell ref="E25:I25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H1:I1"/>
    <mergeCell ref="F2:I2"/>
    <mergeCell ref="A6:I6"/>
    <mergeCell ref="A7:I7"/>
    <mergeCell ref="A8:I8"/>
    <mergeCell ref="A23:D23"/>
  </mergeCells>
  <hyperlinks>
    <hyperlink ref="E25" r:id="rId1" display="priem@ke.mrsk-yuga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O102"/>
  <sheetViews>
    <sheetView view="pageBreakPreview" zoomScaleNormal="70" zoomScaleSheetLayoutView="100" zoomScalePageLayoutView="0" workbookViewId="0" topLeftCell="A1">
      <selection activeCell="A6" sqref="A6:K6"/>
    </sheetView>
  </sheetViews>
  <sheetFormatPr defaultColWidth="9.00390625" defaultRowHeight="12.75"/>
  <cols>
    <col min="1" max="1" width="7.625" style="0" customWidth="1"/>
    <col min="2" max="2" width="73.875" style="0" customWidth="1"/>
    <col min="3" max="3" width="11.25390625" style="0" customWidth="1"/>
    <col min="4" max="10" width="12.25390625" style="0" customWidth="1"/>
    <col min="11" max="11" width="18.125" style="0" customWidth="1"/>
    <col min="12" max="12" width="10.875" style="0" bestFit="1" customWidth="1"/>
  </cols>
  <sheetData>
    <row r="1" spans="4:11" s="1" customFormat="1" ht="15.75" customHeight="1">
      <c r="D1" s="65"/>
      <c r="E1" s="203" t="s">
        <v>113</v>
      </c>
      <c r="F1" s="203"/>
      <c r="G1" s="203"/>
      <c r="H1" s="203"/>
      <c r="I1" s="203"/>
      <c r="J1" s="203"/>
      <c r="K1" s="203"/>
    </row>
    <row r="2" spans="4:11" s="1" customFormat="1" ht="50.25" customHeight="1">
      <c r="D2" s="76"/>
      <c r="E2" s="76"/>
      <c r="F2" s="203" t="s">
        <v>99</v>
      </c>
      <c r="G2" s="203"/>
      <c r="H2" s="203"/>
      <c r="I2" s="203"/>
      <c r="J2" s="203"/>
      <c r="K2" s="203"/>
    </row>
    <row r="3" spans="4:10" s="1" customFormat="1" ht="15.75" customHeight="1">
      <c r="D3" s="183"/>
      <c r="E3" s="183"/>
      <c r="F3" s="183"/>
      <c r="G3" s="183"/>
      <c r="H3" s="172"/>
      <c r="I3" s="172"/>
      <c r="J3" s="172"/>
    </row>
    <row r="4" ht="15" customHeight="1"/>
    <row r="5" spans="1:11" ht="21" customHeight="1">
      <c r="A5" s="175" t="s">
        <v>114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ht="60" customHeight="1">
      <c r="A6" s="189" t="s">
        <v>223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31.5" customHeight="1">
      <c r="A7" s="189" t="s">
        <v>115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3" ht="15.75">
      <c r="A8" s="24"/>
      <c r="B8" s="24"/>
      <c r="C8" s="24"/>
    </row>
    <row r="9" spans="1:11" ht="64.5" customHeight="1">
      <c r="A9" s="198"/>
      <c r="B9" s="198" t="s">
        <v>116</v>
      </c>
      <c r="C9" s="198" t="s">
        <v>32</v>
      </c>
      <c r="D9" s="186" t="s">
        <v>117</v>
      </c>
      <c r="E9" s="187"/>
      <c r="F9" s="187"/>
      <c r="G9" s="187"/>
      <c r="H9" s="187"/>
      <c r="I9" s="187"/>
      <c r="J9" s="187"/>
      <c r="K9" s="188"/>
    </row>
    <row r="10" spans="1:11" ht="64.5" customHeight="1">
      <c r="A10" s="198"/>
      <c r="B10" s="198"/>
      <c r="C10" s="198"/>
      <c r="D10" s="186" t="s">
        <v>118</v>
      </c>
      <c r="E10" s="187"/>
      <c r="F10" s="187"/>
      <c r="G10" s="188"/>
      <c r="H10" s="186" t="s">
        <v>233</v>
      </c>
      <c r="I10" s="187"/>
      <c r="J10" s="187"/>
      <c r="K10" s="188"/>
    </row>
    <row r="11" spans="1:11" ht="15.75" customHeight="1">
      <c r="A11" s="198"/>
      <c r="B11" s="198"/>
      <c r="C11" s="198"/>
      <c r="D11" s="25" t="s">
        <v>38</v>
      </c>
      <c r="E11" s="25" t="s">
        <v>47</v>
      </c>
      <c r="F11" s="32" t="s">
        <v>82</v>
      </c>
      <c r="G11" s="57" t="s">
        <v>83</v>
      </c>
      <c r="H11" s="25" t="s">
        <v>38</v>
      </c>
      <c r="I11" s="25" t="s">
        <v>47</v>
      </c>
      <c r="J11" s="25" t="s">
        <v>82</v>
      </c>
      <c r="K11" s="25" t="s">
        <v>83</v>
      </c>
    </row>
    <row r="12" spans="1:15" ht="81.75" customHeight="1">
      <c r="A12" s="155" t="s">
        <v>207</v>
      </c>
      <c r="B12" s="186" t="s">
        <v>119</v>
      </c>
      <c r="C12" s="187"/>
      <c r="D12" s="187"/>
      <c r="E12" s="187"/>
      <c r="F12" s="187"/>
      <c r="G12" s="187"/>
      <c r="H12" s="208"/>
      <c r="I12" s="208"/>
      <c r="J12" s="208"/>
      <c r="K12" s="200"/>
      <c r="L12" s="207"/>
      <c r="M12" s="207"/>
      <c r="N12" s="204"/>
      <c r="O12" s="205"/>
    </row>
    <row r="13" spans="1:13" ht="49.5" customHeight="1">
      <c r="A13" s="156"/>
      <c r="B13" s="31" t="s">
        <v>78</v>
      </c>
      <c r="C13" s="28" t="s">
        <v>40</v>
      </c>
      <c r="D13" s="201">
        <f aca="true" t="shared" si="0" ref="D13:K13">D14+D15+D16+D17</f>
        <v>16781.639490828984</v>
      </c>
      <c r="E13" s="202">
        <f t="shared" si="0"/>
        <v>0</v>
      </c>
      <c r="F13" s="79">
        <f t="shared" si="0"/>
        <v>0</v>
      </c>
      <c r="G13" s="79">
        <f t="shared" si="0"/>
        <v>0</v>
      </c>
      <c r="H13" s="201">
        <f t="shared" si="0"/>
        <v>16781.639490828984</v>
      </c>
      <c r="I13" s="202">
        <f t="shared" si="0"/>
        <v>0</v>
      </c>
      <c r="J13" s="79">
        <f t="shared" si="0"/>
        <v>0</v>
      </c>
      <c r="K13" s="79">
        <f t="shared" si="0"/>
        <v>0</v>
      </c>
      <c r="L13" s="206"/>
      <c r="M13" s="205"/>
    </row>
    <row r="14" spans="1:11" ht="57" customHeight="1">
      <c r="A14" s="156" t="s">
        <v>206</v>
      </c>
      <c r="B14" s="80" t="s">
        <v>205</v>
      </c>
      <c r="C14" s="28" t="s">
        <v>40</v>
      </c>
      <c r="D14" s="199">
        <f>'[1]Приложение 9 СТС'!$Q$12</f>
        <v>6459.136821911205</v>
      </c>
      <c r="E14" s="200"/>
      <c r="F14" s="82"/>
      <c r="G14" s="81"/>
      <c r="H14" s="199">
        <f>'[1]Приложение 9 СТС'!$Q$12</f>
        <v>6459.136821911205</v>
      </c>
      <c r="I14" s="200"/>
      <c r="J14" s="81"/>
      <c r="K14" s="83"/>
    </row>
    <row r="15" spans="1:11" ht="36" customHeight="1">
      <c r="A15" s="156" t="s">
        <v>208</v>
      </c>
      <c r="B15" s="84" t="s">
        <v>209</v>
      </c>
      <c r="C15" s="28" t="s">
        <v>40</v>
      </c>
      <c r="D15" s="199">
        <f>'[1]Приложение 9 СТС'!$Q$13</f>
        <v>5604.351747674735</v>
      </c>
      <c r="E15" s="200"/>
      <c r="F15" s="82"/>
      <c r="G15" s="81"/>
      <c r="H15" s="199">
        <f>'[1]Приложение 9 СТС'!$Q$13</f>
        <v>5604.351747674735</v>
      </c>
      <c r="I15" s="200"/>
      <c r="J15" s="81"/>
      <c r="K15" s="83"/>
    </row>
    <row r="16" spans="1:11" ht="39.75" customHeight="1" hidden="1">
      <c r="A16" s="156" t="s">
        <v>210</v>
      </c>
      <c r="B16" s="84" t="s">
        <v>61</v>
      </c>
      <c r="C16" s="28" t="s">
        <v>40</v>
      </c>
      <c r="D16" s="199"/>
      <c r="E16" s="200"/>
      <c r="F16" s="82"/>
      <c r="G16" s="81"/>
      <c r="H16" s="199"/>
      <c r="I16" s="200"/>
      <c r="J16" s="81"/>
      <c r="K16" s="83"/>
    </row>
    <row r="17" spans="1:11" ht="72.75" customHeight="1">
      <c r="A17" s="156" t="s">
        <v>211</v>
      </c>
      <c r="B17" s="84" t="s">
        <v>121</v>
      </c>
      <c r="C17" s="28" t="s">
        <v>40</v>
      </c>
      <c r="D17" s="199">
        <f>'[1]Приложение 9 СТС'!$Q$15</f>
        <v>4718.150921243044</v>
      </c>
      <c r="E17" s="200"/>
      <c r="F17" s="82"/>
      <c r="G17" s="81"/>
      <c r="H17" s="199">
        <f>'[1]Приложение 9 СТС'!$Q$15</f>
        <v>4718.150921243044</v>
      </c>
      <c r="I17" s="200"/>
      <c r="J17" s="81"/>
      <c r="K17" s="83"/>
    </row>
    <row r="18" spans="1:11" ht="42" customHeight="1">
      <c r="A18" s="156"/>
      <c r="B18" s="31" t="s">
        <v>62</v>
      </c>
      <c r="C18" s="28" t="s">
        <v>40</v>
      </c>
      <c r="D18" s="61">
        <f aca="true" t="shared" si="1" ref="D18:K18">D19+D20+D21+D22</f>
        <v>3703.993814925688</v>
      </c>
      <c r="E18" s="61">
        <f t="shared" si="1"/>
        <v>2615.8779598062265</v>
      </c>
      <c r="F18" s="54">
        <f t="shared" si="1"/>
        <v>0</v>
      </c>
      <c r="G18" s="79">
        <f t="shared" si="1"/>
        <v>0</v>
      </c>
      <c r="H18" s="61">
        <f t="shared" si="1"/>
        <v>3703.993814925688</v>
      </c>
      <c r="I18" s="61">
        <f t="shared" si="1"/>
        <v>2615.8779598062265</v>
      </c>
      <c r="J18" s="54">
        <f t="shared" si="1"/>
        <v>0</v>
      </c>
      <c r="K18" s="79">
        <f t="shared" si="1"/>
        <v>0</v>
      </c>
    </row>
    <row r="19" spans="1:11" ht="57" customHeight="1">
      <c r="A19" s="156" t="s">
        <v>206</v>
      </c>
      <c r="B19" s="80" t="s">
        <v>205</v>
      </c>
      <c r="C19" s="28" t="s">
        <v>40</v>
      </c>
      <c r="D19" s="93">
        <f>'[1]Приложение 9 СТС'!$Q$17</f>
        <v>1380.298810107524</v>
      </c>
      <c r="E19" s="93">
        <f>'[1]Приложение 9 СТС'!$R$17</f>
        <v>922.0716450825779</v>
      </c>
      <c r="F19" s="85"/>
      <c r="G19" s="86"/>
      <c r="H19" s="93">
        <f>'[1]Приложение 9 СТС'!$Q$17</f>
        <v>1380.298810107524</v>
      </c>
      <c r="I19" s="93">
        <f>'[1]Приложение 9 СТС'!$R$17</f>
        <v>922.0716450825779</v>
      </c>
      <c r="J19" s="86"/>
      <c r="K19" s="83"/>
    </row>
    <row r="20" spans="1:11" ht="39.75" customHeight="1">
      <c r="A20" s="156" t="s">
        <v>208</v>
      </c>
      <c r="B20" s="84" t="s">
        <v>209</v>
      </c>
      <c r="C20" s="28" t="s">
        <v>40</v>
      </c>
      <c r="D20" s="93">
        <f>'[1]Приложение 9 СТС'!$Q$18</f>
        <v>1203.0551564279904</v>
      </c>
      <c r="E20" s="93">
        <f>'[1]Приложение 9 СТС'!$R$18</f>
        <v>789.5300213348045</v>
      </c>
      <c r="F20" s="85"/>
      <c r="G20" s="86"/>
      <c r="H20" s="93">
        <f>'[1]Приложение 9 СТС'!$Q$18</f>
        <v>1203.0551564279904</v>
      </c>
      <c r="I20" s="93">
        <f>'[1]Приложение 9 СТС'!$R$18</f>
        <v>789.5300213348045</v>
      </c>
      <c r="J20" s="86"/>
      <c r="K20" s="83"/>
    </row>
    <row r="21" spans="1:11" ht="28.5" customHeight="1" hidden="1">
      <c r="A21" s="156" t="s">
        <v>210</v>
      </c>
      <c r="B21" s="84" t="s">
        <v>61</v>
      </c>
      <c r="C21" s="28" t="s">
        <v>40</v>
      </c>
      <c r="D21" s="93"/>
      <c r="E21" s="93"/>
      <c r="F21" s="85"/>
      <c r="G21" s="86"/>
      <c r="H21" s="93"/>
      <c r="I21" s="93"/>
      <c r="J21" s="86"/>
      <c r="K21" s="83"/>
    </row>
    <row r="22" spans="1:11" ht="73.5" customHeight="1">
      <c r="A22" s="156" t="s">
        <v>211</v>
      </c>
      <c r="B22" s="84" t="s">
        <v>121</v>
      </c>
      <c r="C22" s="28" t="s">
        <v>40</v>
      </c>
      <c r="D22" s="93">
        <f>'[1]Приложение 9 СТС'!$Q$20</f>
        <v>1120.6398483901735</v>
      </c>
      <c r="E22" s="93">
        <f>'[1]Приложение 9 СТС'!$R$20</f>
        <v>904.2762933888442</v>
      </c>
      <c r="F22" s="85"/>
      <c r="G22" s="86"/>
      <c r="H22" s="93">
        <f>'[1]Приложение 9 СТС'!$Q$20</f>
        <v>1120.6398483901735</v>
      </c>
      <c r="I22" s="93">
        <f>'[1]Приложение 9 СТС'!$R$20</f>
        <v>904.2762933888442</v>
      </c>
      <c r="J22" s="86"/>
      <c r="K22" s="83"/>
    </row>
    <row r="23" spans="1:11" ht="46.5" customHeight="1">
      <c r="A23" s="156"/>
      <c r="B23" s="31" t="s">
        <v>79</v>
      </c>
      <c r="C23" s="28" t="s">
        <v>40</v>
      </c>
      <c r="D23" s="61">
        <f aca="true" t="shared" si="2" ref="D23:K23">D24+D25+D26+D27</f>
        <v>2615.8779598062265</v>
      </c>
      <c r="E23" s="61">
        <f t="shared" si="2"/>
        <v>892.331803191445</v>
      </c>
      <c r="F23" s="54">
        <f t="shared" si="2"/>
        <v>0</v>
      </c>
      <c r="G23" s="79">
        <f t="shared" si="2"/>
        <v>0</v>
      </c>
      <c r="H23" s="61">
        <f t="shared" si="2"/>
        <v>2615.8779598062265</v>
      </c>
      <c r="I23" s="61">
        <f t="shared" si="2"/>
        <v>892.331803191445</v>
      </c>
      <c r="J23" s="54">
        <f t="shared" si="2"/>
        <v>0</v>
      </c>
      <c r="K23" s="79">
        <f t="shared" si="2"/>
        <v>0</v>
      </c>
    </row>
    <row r="24" spans="1:11" ht="48" customHeight="1">
      <c r="A24" s="156" t="s">
        <v>206</v>
      </c>
      <c r="B24" s="80" t="s">
        <v>120</v>
      </c>
      <c r="C24" s="28" t="s">
        <v>40</v>
      </c>
      <c r="D24" s="93">
        <f>'[1]Приложение 9 СТС'!$Q$22</f>
        <v>922.0716450825779</v>
      </c>
      <c r="E24" s="93">
        <f>'[1]Приложение 9 СТС'!$R$22</f>
        <v>317.0823772014681</v>
      </c>
      <c r="F24" s="85"/>
      <c r="G24" s="86"/>
      <c r="H24" s="93">
        <f>'[1]Приложение 9 СТС'!$Q$22</f>
        <v>922.0716450825779</v>
      </c>
      <c r="I24" s="93">
        <f>'[1]Приложение 9 СТС'!$R$22</f>
        <v>317.0823772014681</v>
      </c>
      <c r="J24" s="85"/>
      <c r="K24" s="86"/>
    </row>
    <row r="25" spans="1:11" ht="39.75" customHeight="1">
      <c r="A25" s="156" t="s">
        <v>208</v>
      </c>
      <c r="B25" s="84" t="s">
        <v>122</v>
      </c>
      <c r="C25" s="28" t="s">
        <v>40</v>
      </c>
      <c r="D25" s="93">
        <f>'[1]Приложение 9 СТС'!$Q$23</f>
        <v>789.5300213348045</v>
      </c>
      <c r="E25" s="93">
        <f>'[1]Приложение 9 СТС'!$R$23</f>
        <v>261.5026920918713</v>
      </c>
      <c r="F25" s="85"/>
      <c r="G25" s="86"/>
      <c r="H25" s="93">
        <f>'[1]Приложение 9 СТС'!$Q$23</f>
        <v>789.5300213348045</v>
      </c>
      <c r="I25" s="93">
        <f>'[1]Приложение 9 СТС'!$R$23</f>
        <v>261.5026920918713</v>
      </c>
      <c r="J25" s="85"/>
      <c r="K25" s="86"/>
    </row>
    <row r="26" spans="1:11" ht="69" customHeight="1">
      <c r="A26" s="156" t="s">
        <v>210</v>
      </c>
      <c r="B26" s="84" t="s">
        <v>123</v>
      </c>
      <c r="C26" s="28" t="s">
        <v>40</v>
      </c>
      <c r="D26" s="93"/>
      <c r="E26" s="93"/>
      <c r="F26" s="85"/>
      <c r="G26" s="86"/>
      <c r="H26" s="93"/>
      <c r="I26" s="93"/>
      <c r="J26" s="85"/>
      <c r="K26" s="86"/>
    </row>
    <row r="27" spans="1:11" ht="69.75" customHeight="1">
      <c r="A27" s="156" t="s">
        <v>211</v>
      </c>
      <c r="B27" s="84" t="s">
        <v>121</v>
      </c>
      <c r="C27" s="28" t="s">
        <v>40</v>
      </c>
      <c r="D27" s="93">
        <f>'[1]Приложение 9 СТС'!$Q$25</f>
        <v>904.2762933888442</v>
      </c>
      <c r="E27" s="93">
        <f>'[1]Приложение 9 СТС'!$R$25</f>
        <v>313.7467338981056</v>
      </c>
      <c r="F27" s="85"/>
      <c r="G27" s="86"/>
      <c r="H27" s="93">
        <f>'[1]Приложение 9 СТС'!$Q$25</f>
        <v>904.2762933888442</v>
      </c>
      <c r="I27" s="93">
        <f>'[1]Приложение 9 СТС'!$R$25</f>
        <v>313.7467338981056</v>
      </c>
      <c r="J27" s="85"/>
      <c r="K27" s="86"/>
    </row>
    <row r="28" spans="1:11" ht="35.25" customHeight="1">
      <c r="A28" s="156"/>
      <c r="B28" s="31" t="s">
        <v>63</v>
      </c>
      <c r="C28" s="28" t="s">
        <v>40</v>
      </c>
      <c r="D28" s="61">
        <f>D29+D30++D31+D32</f>
        <v>0</v>
      </c>
      <c r="E28" s="61">
        <f>SUM(E29:E32)</f>
        <v>362.28352717699045</v>
      </c>
      <c r="F28" s="54">
        <f>F29+F30+F31+F32</f>
        <v>0</v>
      </c>
      <c r="G28" s="79">
        <f>G29+G30+G31+G32</f>
        <v>0</v>
      </c>
      <c r="H28" s="61">
        <f>H29+H30++H31+H32</f>
        <v>0</v>
      </c>
      <c r="I28" s="61">
        <f>SUM(I29:I32)</f>
        <v>362.28352717699045</v>
      </c>
      <c r="J28" s="54">
        <f>J29+J30+J31+J32</f>
        <v>0</v>
      </c>
      <c r="K28" s="79">
        <f>K29+K30+K31+K32</f>
        <v>0</v>
      </c>
    </row>
    <row r="29" spans="1:11" ht="50.25" customHeight="1">
      <c r="A29" s="156" t="s">
        <v>206</v>
      </c>
      <c r="B29" s="80" t="s">
        <v>120</v>
      </c>
      <c r="C29" s="28" t="s">
        <v>40</v>
      </c>
      <c r="D29" s="93"/>
      <c r="E29" s="93">
        <f>'[1]Приложение 9 СТС'!$R$27</f>
        <v>119.4027561623885</v>
      </c>
      <c r="F29" s="85"/>
      <c r="G29" s="86"/>
      <c r="H29" s="93"/>
      <c r="I29" s="93">
        <f>'[1]Приложение 9 СТС'!$R$27</f>
        <v>119.4027561623885</v>
      </c>
      <c r="J29" s="85"/>
      <c r="K29" s="86"/>
    </row>
    <row r="30" spans="1:11" ht="41.25" customHeight="1">
      <c r="A30" s="156" t="s">
        <v>208</v>
      </c>
      <c r="B30" s="84" t="s">
        <v>122</v>
      </c>
      <c r="C30" s="28" t="s">
        <v>40</v>
      </c>
      <c r="D30" s="93"/>
      <c r="E30" s="93">
        <f>'[1]Приложение 9 СТС'!$R$28</f>
        <v>106.07345624265757</v>
      </c>
      <c r="F30" s="85"/>
      <c r="G30" s="86"/>
      <c r="H30" s="93"/>
      <c r="I30" s="93">
        <f>'[1]Приложение 9 СТС'!$R$28</f>
        <v>106.07345624265757</v>
      </c>
      <c r="J30" s="85"/>
      <c r="K30" s="86"/>
    </row>
    <row r="31" spans="1:11" ht="69" customHeight="1">
      <c r="A31" s="156" t="s">
        <v>210</v>
      </c>
      <c r="B31" s="84" t="s">
        <v>123</v>
      </c>
      <c r="C31" s="28" t="s">
        <v>40</v>
      </c>
      <c r="D31" s="93"/>
      <c r="E31" s="93">
        <f>'[1]Приложение 9 СТС'!$R$29</f>
        <v>52.6172985024548</v>
      </c>
      <c r="F31" s="85"/>
      <c r="G31" s="86"/>
      <c r="H31" s="93"/>
      <c r="I31" s="93">
        <f>'[1]Приложение 9 СТС'!$R$29</f>
        <v>52.6172985024548</v>
      </c>
      <c r="J31" s="85"/>
      <c r="K31" s="86"/>
    </row>
    <row r="32" spans="1:11" ht="72" customHeight="1">
      <c r="A32" s="156" t="s">
        <v>211</v>
      </c>
      <c r="B32" s="84" t="s">
        <v>121</v>
      </c>
      <c r="C32" s="28" t="s">
        <v>40</v>
      </c>
      <c r="D32" s="93"/>
      <c r="E32" s="93">
        <f>'[1]Приложение 9 СТС'!$R$30</f>
        <v>84.19001626948959</v>
      </c>
      <c r="F32" s="85"/>
      <c r="G32" s="86"/>
      <c r="H32" s="93"/>
      <c r="I32" s="93">
        <f>'[1]Приложение 9 СТС'!$R$30</f>
        <v>84.19001626948959</v>
      </c>
      <c r="J32" s="85"/>
      <c r="K32" s="86"/>
    </row>
    <row r="33" spans="1:11" ht="67.5" customHeight="1">
      <c r="A33" s="193" t="s">
        <v>212</v>
      </c>
      <c r="B33" s="184" t="s">
        <v>251</v>
      </c>
      <c r="C33" s="185"/>
      <c r="D33" s="185"/>
      <c r="E33" s="185"/>
      <c r="F33" s="185"/>
      <c r="G33" s="185"/>
      <c r="H33" s="185"/>
      <c r="I33" s="185"/>
      <c r="J33" s="185"/>
      <c r="K33" s="234"/>
    </row>
    <row r="34" spans="1:11" ht="42.75" customHeight="1">
      <c r="A34" s="194"/>
      <c r="B34" s="34" t="s">
        <v>258</v>
      </c>
      <c r="C34" s="35"/>
      <c r="D34" s="36"/>
      <c r="E34" s="36"/>
      <c r="F34" s="36"/>
      <c r="G34" s="67"/>
      <c r="H34" s="36"/>
      <c r="I34" s="36"/>
      <c r="J34" s="36"/>
      <c r="K34" s="67"/>
    </row>
    <row r="35" spans="1:11" ht="15.75">
      <c r="A35" s="194"/>
      <c r="B35" s="89" t="s">
        <v>86</v>
      </c>
      <c r="C35" s="38" t="s">
        <v>64</v>
      </c>
      <c r="D35" s="39"/>
      <c r="E35" s="39"/>
      <c r="F35" s="40"/>
      <c r="G35" s="68"/>
      <c r="H35" s="39"/>
      <c r="I35" s="39"/>
      <c r="J35" s="40"/>
      <c r="K35" s="68"/>
    </row>
    <row r="36" spans="1:11" ht="15.75">
      <c r="A36" s="194"/>
      <c r="B36" s="90" t="s">
        <v>87</v>
      </c>
      <c r="C36" s="41" t="s">
        <v>64</v>
      </c>
      <c r="D36" s="36">
        <f>'[1]Приложение 9 СТС'!$Q$34</f>
        <v>236303.33333333337</v>
      </c>
      <c r="E36" s="36">
        <f>'[1]Приложение 9 СТС'!$R$34</f>
        <v>264340.00000000006</v>
      </c>
      <c r="F36" s="43"/>
      <c r="G36" s="69"/>
      <c r="H36" s="36"/>
      <c r="I36" s="36"/>
      <c r="J36" s="43"/>
      <c r="K36" s="69"/>
    </row>
    <row r="37" spans="1:11" ht="31.5">
      <c r="A37" s="194"/>
      <c r="B37" s="34" t="s">
        <v>259</v>
      </c>
      <c r="C37" s="35"/>
      <c r="D37" s="36"/>
      <c r="E37" s="36"/>
      <c r="F37" s="37"/>
      <c r="G37" s="70"/>
      <c r="H37" s="36"/>
      <c r="I37" s="36"/>
      <c r="J37" s="37"/>
      <c r="K37" s="70"/>
    </row>
    <row r="38" spans="1:11" ht="15.75">
      <c r="A38" s="194"/>
      <c r="B38" s="89" t="s">
        <v>86</v>
      </c>
      <c r="C38" s="38" t="s">
        <v>64</v>
      </c>
      <c r="D38" s="39"/>
      <c r="E38" s="39"/>
      <c r="F38" s="40"/>
      <c r="G38" s="68"/>
      <c r="H38" s="39"/>
      <c r="I38" s="39"/>
      <c r="J38" s="40"/>
      <c r="K38" s="68"/>
    </row>
    <row r="39" spans="1:11" ht="15.75">
      <c r="A39" s="194"/>
      <c r="B39" s="90" t="s">
        <v>87</v>
      </c>
      <c r="C39" s="41" t="s">
        <v>64</v>
      </c>
      <c r="D39" s="36">
        <f>'[1]Приложение 9 СТС'!$Q$53</f>
        <v>236303.33333333337</v>
      </c>
      <c r="E39" s="36">
        <f>'[1]Приложение 9 СТС'!$R$53</f>
        <v>264340.00000000006</v>
      </c>
      <c r="F39" s="43"/>
      <c r="G39" s="69"/>
      <c r="H39" s="36"/>
      <c r="I39" s="36"/>
      <c r="J39" s="43"/>
      <c r="K39" s="69"/>
    </row>
    <row r="40" spans="1:11" ht="46.5" customHeight="1">
      <c r="A40" s="194"/>
      <c r="B40" s="34" t="s">
        <v>65</v>
      </c>
      <c r="C40" s="35"/>
      <c r="D40" s="36"/>
      <c r="E40" s="36"/>
      <c r="F40" s="36"/>
      <c r="G40" s="67"/>
      <c r="H40" s="36"/>
      <c r="I40" s="36"/>
      <c r="J40" s="36"/>
      <c r="K40" s="67"/>
    </row>
    <row r="41" spans="1:11" ht="15.75">
      <c r="A41" s="194"/>
      <c r="B41" s="89" t="s">
        <v>86</v>
      </c>
      <c r="C41" s="38" t="s">
        <v>64</v>
      </c>
      <c r="D41" s="39"/>
      <c r="E41" s="39"/>
      <c r="F41" s="39"/>
      <c r="G41" s="71"/>
      <c r="H41" s="39"/>
      <c r="I41" s="39"/>
      <c r="J41" s="39"/>
      <c r="K41" s="71"/>
    </row>
    <row r="42" spans="1:11" ht="15.75">
      <c r="A42" s="194"/>
      <c r="B42" s="90" t="s">
        <v>87</v>
      </c>
      <c r="C42" s="41" t="s">
        <v>64</v>
      </c>
      <c r="D42" s="36">
        <f>'[1]Приложение 9 СТС'!$Q$72</f>
        <v>236303.33333333337</v>
      </c>
      <c r="E42" s="36">
        <f>'[1]Приложение 9 СТС'!$R$72</f>
        <v>264340.00000000006</v>
      </c>
      <c r="F42" s="42"/>
      <c r="G42" s="72"/>
      <c r="H42" s="36"/>
      <c r="I42" s="36"/>
      <c r="J42" s="42"/>
      <c r="K42" s="72"/>
    </row>
    <row r="43" spans="1:11" ht="46.5" customHeight="1">
      <c r="A43" s="194"/>
      <c r="B43" s="34" t="s">
        <v>66</v>
      </c>
      <c r="C43" s="35"/>
      <c r="D43" s="36"/>
      <c r="E43" s="36"/>
      <c r="F43" s="36"/>
      <c r="G43" s="67"/>
      <c r="H43" s="36"/>
      <c r="I43" s="36"/>
      <c r="J43" s="36"/>
      <c r="K43" s="67"/>
    </row>
    <row r="44" spans="1:11" ht="15.75">
      <c r="A44" s="194"/>
      <c r="B44" s="89" t="s">
        <v>86</v>
      </c>
      <c r="C44" s="38" t="s">
        <v>64</v>
      </c>
      <c r="D44" s="39"/>
      <c r="E44" s="39"/>
      <c r="F44" s="39"/>
      <c r="G44" s="71"/>
      <c r="H44" s="39"/>
      <c r="I44" s="39"/>
      <c r="J44" s="39"/>
      <c r="K44" s="71"/>
    </row>
    <row r="45" spans="1:11" ht="15.75">
      <c r="A45" s="194"/>
      <c r="B45" s="90" t="s">
        <v>87</v>
      </c>
      <c r="C45" s="41" t="s">
        <v>64</v>
      </c>
      <c r="D45" s="36">
        <f>'[1]Приложение 9 СТС'!$Q$91</f>
        <v>236303.33333333337</v>
      </c>
      <c r="E45" s="36">
        <f>'[1]Приложение 9 СТС'!$R$91</f>
        <v>264340.00000000006</v>
      </c>
      <c r="F45" s="42"/>
      <c r="G45" s="72"/>
      <c r="H45" s="36"/>
      <c r="I45" s="36"/>
      <c r="J45" s="42"/>
      <c r="K45" s="72"/>
    </row>
    <row r="46" spans="1:11" ht="41.25" customHeight="1">
      <c r="A46" s="194"/>
      <c r="B46" s="34" t="s">
        <v>80</v>
      </c>
      <c r="C46" s="35"/>
      <c r="D46" s="36"/>
      <c r="E46" s="36"/>
      <c r="F46" s="36"/>
      <c r="G46" s="67"/>
      <c r="H46" s="36"/>
      <c r="I46" s="36"/>
      <c r="J46" s="36"/>
      <c r="K46" s="67"/>
    </row>
    <row r="47" spans="1:11" ht="15.75">
      <c r="A47" s="194"/>
      <c r="B47" s="89" t="s">
        <v>86</v>
      </c>
      <c r="C47" s="35" t="s">
        <v>64</v>
      </c>
      <c r="D47" s="39"/>
      <c r="E47" s="39"/>
      <c r="F47" s="39"/>
      <c r="G47" s="71"/>
      <c r="H47" s="39"/>
      <c r="I47" s="39"/>
      <c r="J47" s="39"/>
      <c r="K47" s="71"/>
    </row>
    <row r="48" spans="1:11" ht="15.75">
      <c r="A48" s="195"/>
      <c r="B48" s="90" t="s">
        <v>87</v>
      </c>
      <c r="C48" s="35" t="s">
        <v>64</v>
      </c>
      <c r="D48" s="36">
        <f>'[1]Приложение 9 СТС'!$Q$110</f>
        <v>236303.33333333337</v>
      </c>
      <c r="E48" s="36">
        <f>'[1]Приложение 9 СТС'!$R$110</f>
        <v>264340.00000000006</v>
      </c>
      <c r="F48" s="42"/>
      <c r="G48" s="72"/>
      <c r="H48" s="36"/>
      <c r="I48" s="36"/>
      <c r="J48" s="75"/>
      <c r="K48" s="87"/>
    </row>
    <row r="49" spans="1:11" ht="68.25" customHeight="1">
      <c r="A49" s="193" t="s">
        <v>213</v>
      </c>
      <c r="B49" s="184" t="s">
        <v>252</v>
      </c>
      <c r="C49" s="185"/>
      <c r="D49" s="185"/>
      <c r="E49" s="185"/>
      <c r="F49" s="185"/>
      <c r="G49" s="185"/>
      <c r="H49" s="185"/>
      <c r="I49" s="185"/>
      <c r="J49" s="185"/>
      <c r="K49" s="234"/>
    </row>
    <row r="50" spans="1:11" ht="44.25" customHeight="1">
      <c r="A50" s="194"/>
      <c r="B50" s="34" t="s">
        <v>67</v>
      </c>
      <c r="C50" s="35"/>
      <c r="D50" s="36"/>
      <c r="E50" s="36"/>
      <c r="F50" s="36"/>
      <c r="G50" s="67"/>
      <c r="H50" s="36"/>
      <c r="I50" s="36"/>
      <c r="J50" s="36"/>
      <c r="K50" s="67"/>
    </row>
    <row r="51" spans="1:11" ht="15.75">
      <c r="A51" s="194"/>
      <c r="B51" s="89" t="s">
        <v>86</v>
      </c>
      <c r="C51" s="38" t="s">
        <v>64</v>
      </c>
      <c r="D51" s="39"/>
      <c r="E51" s="39"/>
      <c r="F51" s="46"/>
      <c r="G51" s="46"/>
      <c r="H51" s="39"/>
      <c r="I51" s="39"/>
      <c r="J51" s="46"/>
      <c r="K51" s="46"/>
    </row>
    <row r="52" spans="1:11" ht="15.75">
      <c r="A52" s="194"/>
      <c r="B52" s="90" t="s">
        <v>87</v>
      </c>
      <c r="C52" s="38" t="s">
        <v>64</v>
      </c>
      <c r="D52" s="55"/>
      <c r="E52" s="55"/>
      <c r="F52" s="56"/>
      <c r="G52" s="73"/>
      <c r="H52" s="55"/>
      <c r="I52" s="55"/>
      <c r="J52" s="56"/>
      <c r="K52" s="73"/>
    </row>
    <row r="53" spans="1:11" ht="42.75" customHeight="1">
      <c r="A53" s="194"/>
      <c r="B53" s="34" t="s">
        <v>257</v>
      </c>
      <c r="C53" s="35"/>
      <c r="D53" s="36"/>
      <c r="E53" s="36"/>
      <c r="F53" s="36"/>
      <c r="G53" s="67"/>
      <c r="H53" s="36"/>
      <c r="I53" s="36"/>
      <c r="J53" s="36"/>
      <c r="K53" s="67"/>
    </row>
    <row r="54" spans="1:11" ht="15.75">
      <c r="A54" s="194"/>
      <c r="B54" s="89" t="s">
        <v>97</v>
      </c>
      <c r="C54" s="38" t="s">
        <v>64</v>
      </c>
      <c r="D54" s="39"/>
      <c r="E54" s="39"/>
      <c r="F54" s="40"/>
      <c r="G54" s="68"/>
      <c r="H54" s="39"/>
      <c r="I54" s="39"/>
      <c r="J54" s="40"/>
      <c r="K54" s="68"/>
    </row>
    <row r="55" spans="1:11" ht="15.75">
      <c r="A55" s="194"/>
      <c r="B55" s="90" t="s">
        <v>87</v>
      </c>
      <c r="C55" s="38" t="s">
        <v>64</v>
      </c>
      <c r="D55" s="55"/>
      <c r="E55" s="55">
        <f>'[1]Приложение 9 СТС'!$R$133</f>
        <v>450843.3913644746</v>
      </c>
      <c r="F55" s="56"/>
      <c r="G55" s="73"/>
      <c r="H55" s="55"/>
      <c r="I55" s="55"/>
      <c r="J55" s="56"/>
      <c r="K55" s="73"/>
    </row>
    <row r="56" spans="1:11" ht="39.75" customHeight="1">
      <c r="A56" s="194"/>
      <c r="B56" s="34" t="s">
        <v>68</v>
      </c>
      <c r="C56" s="35"/>
      <c r="D56" s="36"/>
      <c r="E56" s="36"/>
      <c r="F56" s="36"/>
      <c r="G56" s="67"/>
      <c r="H56" s="36"/>
      <c r="I56" s="36"/>
      <c r="J56" s="36"/>
      <c r="K56" s="67"/>
    </row>
    <row r="57" spans="1:11" ht="15.75">
      <c r="A57" s="194"/>
      <c r="B57" s="89" t="s">
        <v>86</v>
      </c>
      <c r="C57" s="38" t="s">
        <v>64</v>
      </c>
      <c r="D57" s="39"/>
      <c r="E57" s="39"/>
      <c r="F57" s="39"/>
      <c r="G57" s="71"/>
      <c r="H57" s="39"/>
      <c r="I57" s="39"/>
      <c r="J57" s="39"/>
      <c r="K57" s="71"/>
    </row>
    <row r="58" spans="1:11" ht="15.75">
      <c r="A58" s="194"/>
      <c r="B58" s="90" t="s">
        <v>87</v>
      </c>
      <c r="C58" s="38" t="s">
        <v>64</v>
      </c>
      <c r="D58" s="55"/>
      <c r="E58" s="55">
        <f>E55</f>
        <v>450843.3913644746</v>
      </c>
      <c r="F58" s="55"/>
      <c r="G58" s="74"/>
      <c r="H58" s="55"/>
      <c r="I58" s="55"/>
      <c r="J58" s="55"/>
      <c r="K58" s="74"/>
    </row>
    <row r="59" spans="1:11" ht="39.75" customHeight="1">
      <c r="A59" s="194"/>
      <c r="B59" s="34" t="s">
        <v>69</v>
      </c>
      <c r="C59" s="35"/>
      <c r="D59" s="36"/>
      <c r="E59" s="36"/>
      <c r="F59" s="36"/>
      <c r="G59" s="67"/>
      <c r="H59" s="36"/>
      <c r="I59" s="36"/>
      <c r="J59" s="36"/>
      <c r="K59" s="67"/>
    </row>
    <row r="60" spans="1:11" ht="15.75">
      <c r="A60" s="194"/>
      <c r="B60" s="89" t="s">
        <v>97</v>
      </c>
      <c r="C60" s="38" t="s">
        <v>64</v>
      </c>
      <c r="D60" s="39"/>
      <c r="E60" s="39"/>
      <c r="F60" s="39"/>
      <c r="G60" s="71"/>
      <c r="H60" s="39"/>
      <c r="I60" s="39"/>
      <c r="J60" s="39"/>
      <c r="K60" s="71"/>
    </row>
    <row r="61" spans="1:11" ht="15.75">
      <c r="A61" s="194"/>
      <c r="B61" s="90" t="s">
        <v>87</v>
      </c>
      <c r="C61" s="38" t="s">
        <v>64</v>
      </c>
      <c r="D61" s="55"/>
      <c r="E61" s="55">
        <f>E55</f>
        <v>450843.3913644746</v>
      </c>
      <c r="F61" s="55"/>
      <c r="G61" s="74"/>
      <c r="H61" s="55"/>
      <c r="I61" s="55"/>
      <c r="J61" s="55"/>
      <c r="K61" s="74"/>
    </row>
    <row r="62" spans="1:11" ht="39" customHeight="1">
      <c r="A62" s="194"/>
      <c r="B62" s="34" t="s">
        <v>70</v>
      </c>
      <c r="C62" s="35"/>
      <c r="D62" s="36"/>
      <c r="E62" s="36"/>
      <c r="F62" s="36"/>
      <c r="G62" s="67"/>
      <c r="H62" s="36"/>
      <c r="I62" s="36"/>
      <c r="J62" s="36"/>
      <c r="K62" s="67"/>
    </row>
    <row r="63" spans="1:11" ht="15.75">
      <c r="A63" s="194"/>
      <c r="B63" s="89" t="s">
        <v>86</v>
      </c>
      <c r="C63" s="38" t="s">
        <v>64</v>
      </c>
      <c r="D63" s="39"/>
      <c r="E63" s="39"/>
      <c r="F63" s="39"/>
      <c r="G63" s="71"/>
      <c r="H63" s="39"/>
      <c r="I63" s="39"/>
      <c r="J63" s="39"/>
      <c r="K63" s="71"/>
    </row>
    <row r="64" spans="1:11" ht="15.75">
      <c r="A64" s="194"/>
      <c r="B64" s="90" t="s">
        <v>87</v>
      </c>
      <c r="C64" s="38" t="s">
        <v>64</v>
      </c>
      <c r="D64" s="55"/>
      <c r="E64" s="55">
        <f>E55</f>
        <v>450843.3913644746</v>
      </c>
      <c r="F64" s="55"/>
      <c r="G64" s="74"/>
      <c r="H64" s="55"/>
      <c r="I64" s="55"/>
      <c r="J64" s="55"/>
      <c r="K64" s="74"/>
    </row>
    <row r="65" spans="1:11" ht="53.25" customHeight="1">
      <c r="A65" s="193" t="s">
        <v>214</v>
      </c>
      <c r="B65" s="184" t="s">
        <v>253</v>
      </c>
      <c r="C65" s="185"/>
      <c r="D65" s="185"/>
      <c r="E65" s="185"/>
      <c r="F65" s="185"/>
      <c r="G65" s="185"/>
      <c r="H65" s="185"/>
      <c r="I65" s="185"/>
      <c r="J65" s="185"/>
      <c r="K65" s="234"/>
    </row>
    <row r="66" spans="1:11" ht="40.5" customHeight="1">
      <c r="A66" s="194"/>
      <c r="B66" s="30" t="s">
        <v>96</v>
      </c>
      <c r="C66" s="28" t="s">
        <v>40</v>
      </c>
      <c r="D66" s="102"/>
      <c r="E66" s="102"/>
      <c r="F66" s="61"/>
      <c r="G66" s="58"/>
      <c r="H66" s="58"/>
      <c r="I66" s="58"/>
      <c r="J66" s="58"/>
      <c r="K66" s="88"/>
    </row>
    <row r="67" spans="1:11" ht="40.5" customHeight="1">
      <c r="A67" s="194"/>
      <c r="B67" s="30" t="s">
        <v>81</v>
      </c>
      <c r="C67" s="28" t="s">
        <v>40</v>
      </c>
      <c r="D67" s="102"/>
      <c r="E67" s="102"/>
      <c r="F67" s="61"/>
      <c r="G67" s="58"/>
      <c r="H67" s="58"/>
      <c r="I67" s="58"/>
      <c r="J67" s="58"/>
      <c r="K67" s="88"/>
    </row>
    <row r="68" spans="1:11" ht="38.25" customHeight="1">
      <c r="A68" s="194"/>
      <c r="B68" s="30" t="s">
        <v>71</v>
      </c>
      <c r="C68" s="28" t="s">
        <v>40</v>
      </c>
      <c r="D68" s="102"/>
      <c r="E68" s="102"/>
      <c r="F68" s="61"/>
      <c r="G68" s="58"/>
      <c r="H68" s="58"/>
      <c r="I68" s="58"/>
      <c r="J68" s="58"/>
      <c r="K68" s="88"/>
    </row>
    <row r="69" spans="1:11" ht="80.25" customHeight="1">
      <c r="A69" s="194"/>
      <c r="B69" s="184" t="s">
        <v>254</v>
      </c>
      <c r="C69" s="185"/>
      <c r="D69" s="185"/>
      <c r="E69" s="185"/>
      <c r="F69" s="185"/>
      <c r="G69" s="185"/>
      <c r="H69" s="185"/>
      <c r="I69" s="185"/>
      <c r="J69" s="185"/>
      <c r="K69" s="234"/>
    </row>
    <row r="70" spans="1:11" ht="36" customHeight="1">
      <c r="A70" s="194"/>
      <c r="B70" s="30" t="s">
        <v>255</v>
      </c>
      <c r="C70" s="28" t="s">
        <v>40</v>
      </c>
      <c r="D70" s="102"/>
      <c r="E70" s="102"/>
      <c r="F70" s="61"/>
      <c r="G70" s="58"/>
      <c r="H70" s="58"/>
      <c r="I70" s="58"/>
      <c r="J70" s="58"/>
      <c r="K70" s="88"/>
    </row>
    <row r="71" spans="1:11" ht="36" customHeight="1">
      <c r="A71" s="194"/>
      <c r="B71" s="30" t="s">
        <v>216</v>
      </c>
      <c r="C71" s="28"/>
      <c r="D71" s="196">
        <f>'[1]Приложение 9 СТС'!$Q$148</f>
        <v>13325.06652576</v>
      </c>
      <c r="E71" s="197"/>
      <c r="F71" s="61"/>
      <c r="G71" s="58"/>
      <c r="H71" s="196"/>
      <c r="I71" s="197"/>
      <c r="J71" s="58"/>
      <c r="K71" s="88"/>
    </row>
    <row r="72" spans="1:11" ht="36" customHeight="1">
      <c r="A72" s="194"/>
      <c r="B72" s="30" t="s">
        <v>217</v>
      </c>
      <c r="C72" s="28"/>
      <c r="D72" s="196">
        <f>'[1]Приложение 9 СТС'!$Q$149</f>
        <v>13325.06652576</v>
      </c>
      <c r="E72" s="197"/>
      <c r="F72" s="61"/>
      <c r="G72" s="58"/>
      <c r="H72" s="196"/>
      <c r="I72" s="197"/>
      <c r="J72" s="58"/>
      <c r="K72" s="88"/>
    </row>
    <row r="73" spans="1:11" ht="36" customHeight="1">
      <c r="A73" s="194"/>
      <c r="B73" s="30" t="s">
        <v>218</v>
      </c>
      <c r="C73" s="28"/>
      <c r="D73" s="196">
        <f>'[1]Приложение 9 СТС'!$Q$150</f>
        <v>13325.06652576</v>
      </c>
      <c r="E73" s="197"/>
      <c r="F73" s="61"/>
      <c r="G73" s="58"/>
      <c r="H73" s="196"/>
      <c r="I73" s="197"/>
      <c r="J73" s="58"/>
      <c r="K73" s="88"/>
    </row>
    <row r="74" spans="1:11" ht="36" customHeight="1">
      <c r="A74" s="194"/>
      <c r="B74" s="30" t="s">
        <v>219</v>
      </c>
      <c r="C74" s="28"/>
      <c r="D74" s="196">
        <f>'[1]Приложение 9 СТС'!$Q$151</f>
        <v>1720</v>
      </c>
      <c r="E74" s="197"/>
      <c r="F74" s="61"/>
      <c r="G74" s="58"/>
      <c r="H74" s="196"/>
      <c r="I74" s="197"/>
      <c r="J74" s="58"/>
      <c r="K74" s="88"/>
    </row>
    <row r="75" spans="1:11" ht="36" customHeight="1">
      <c r="A75" s="194"/>
      <c r="B75" s="30" t="s">
        <v>220</v>
      </c>
      <c r="C75" s="28"/>
      <c r="D75" s="196">
        <f>'[1]Приложение 9 СТС'!$Q$152</f>
        <v>2550</v>
      </c>
      <c r="E75" s="197"/>
      <c r="F75" s="61"/>
      <c r="G75" s="58"/>
      <c r="H75" s="196"/>
      <c r="I75" s="197"/>
      <c r="J75" s="58"/>
      <c r="K75" s="88"/>
    </row>
    <row r="76" spans="1:11" ht="38.25" customHeight="1">
      <c r="A76" s="194"/>
      <c r="B76" s="30" t="s">
        <v>256</v>
      </c>
      <c r="C76" s="28" t="s">
        <v>40</v>
      </c>
      <c r="D76" s="102"/>
      <c r="E76" s="102"/>
      <c r="F76" s="61"/>
      <c r="G76" s="58"/>
      <c r="H76" s="58"/>
      <c r="I76" s="58"/>
      <c r="J76" s="58"/>
      <c r="K76" s="88"/>
    </row>
    <row r="77" spans="1:11" ht="38.25" customHeight="1">
      <c r="A77" s="194"/>
      <c r="B77" s="30" t="s">
        <v>221</v>
      </c>
      <c r="C77" s="28"/>
      <c r="D77" s="196">
        <f>'[1]Приложение 9 СТС'!$Q$154</f>
        <v>13325.06652576</v>
      </c>
      <c r="E77" s="197"/>
      <c r="F77" s="33"/>
      <c r="G77" s="75"/>
      <c r="H77" s="196"/>
      <c r="I77" s="197"/>
      <c r="J77" s="75"/>
      <c r="K77" s="88"/>
    </row>
    <row r="78" spans="1:11" ht="38.25" customHeight="1">
      <c r="A78" s="194"/>
      <c r="B78" s="30" t="s">
        <v>219</v>
      </c>
      <c r="C78" s="28"/>
      <c r="D78" s="196">
        <f>'[1]Приложение 9 СТС'!$Q$155</f>
        <v>1720</v>
      </c>
      <c r="E78" s="197"/>
      <c r="F78" s="33"/>
      <c r="G78" s="75"/>
      <c r="H78" s="196"/>
      <c r="I78" s="197"/>
      <c r="J78" s="75"/>
      <c r="K78" s="88"/>
    </row>
    <row r="79" spans="1:11" ht="38.25" customHeight="1">
      <c r="A79" s="194"/>
      <c r="B79" s="30" t="s">
        <v>217</v>
      </c>
      <c r="C79" s="28"/>
      <c r="D79" s="196">
        <f>'[1]Приложение 9 СТС'!$Q$156</f>
        <v>13325.06652576</v>
      </c>
      <c r="E79" s="197"/>
      <c r="F79" s="33"/>
      <c r="G79" s="75"/>
      <c r="H79" s="196"/>
      <c r="I79" s="197"/>
      <c r="J79" s="75"/>
      <c r="K79" s="88"/>
    </row>
    <row r="80" spans="1:11" ht="38.25" customHeight="1">
      <c r="A80" s="194"/>
      <c r="B80" s="30" t="s">
        <v>218</v>
      </c>
      <c r="C80" s="28"/>
      <c r="D80" s="196">
        <f>'[1]Приложение 9 СТС'!$Q$157</f>
        <v>13325.06652576</v>
      </c>
      <c r="E80" s="197"/>
      <c r="F80" s="33"/>
      <c r="G80" s="75"/>
      <c r="H80" s="196"/>
      <c r="I80" s="197"/>
      <c r="J80" s="75"/>
      <c r="K80" s="88"/>
    </row>
    <row r="81" spans="1:11" ht="38.25" customHeight="1">
      <c r="A81" s="194"/>
      <c r="B81" s="30" t="s">
        <v>220</v>
      </c>
      <c r="C81" s="28"/>
      <c r="D81" s="196">
        <f>'[1]Приложение 9 СТС'!$Q$158</f>
        <v>2550</v>
      </c>
      <c r="E81" s="197"/>
      <c r="F81" s="33"/>
      <c r="G81" s="75"/>
      <c r="H81" s="196"/>
      <c r="I81" s="197"/>
      <c r="J81" s="75"/>
      <c r="K81" s="88"/>
    </row>
    <row r="82" spans="1:11" ht="33.75" customHeight="1">
      <c r="A82" s="194"/>
      <c r="B82" s="30" t="s">
        <v>72</v>
      </c>
      <c r="C82" s="28" t="s">
        <v>40</v>
      </c>
      <c r="D82" s="102"/>
      <c r="E82" s="102"/>
      <c r="F82" s="33"/>
      <c r="G82" s="75"/>
      <c r="H82" s="75"/>
      <c r="I82" s="75"/>
      <c r="J82" s="75"/>
      <c r="K82" s="88"/>
    </row>
    <row r="83" spans="1:11" ht="32.25" customHeight="1">
      <c r="A83" s="194"/>
      <c r="B83" s="30" t="s">
        <v>73</v>
      </c>
      <c r="C83" s="28" t="s">
        <v>40</v>
      </c>
      <c r="D83" s="102"/>
      <c r="E83" s="102"/>
      <c r="F83" s="61"/>
      <c r="G83" s="58"/>
      <c r="H83" s="58"/>
      <c r="I83" s="58"/>
      <c r="J83" s="58"/>
      <c r="K83" s="88"/>
    </row>
    <row r="84" spans="1:11" ht="32.25" customHeight="1">
      <c r="A84" s="194"/>
      <c r="B84" s="30" t="s">
        <v>74</v>
      </c>
      <c r="C84" s="28" t="s">
        <v>40</v>
      </c>
      <c r="D84" s="102"/>
      <c r="E84" s="102"/>
      <c r="F84" s="61"/>
      <c r="G84" s="58"/>
      <c r="H84" s="58"/>
      <c r="I84" s="58"/>
      <c r="J84" s="58"/>
      <c r="K84" s="88"/>
    </row>
    <row r="85" spans="1:11" ht="32.25" customHeight="1">
      <c r="A85" s="194"/>
      <c r="B85" s="30" t="s">
        <v>75</v>
      </c>
      <c r="C85" s="28" t="s">
        <v>40</v>
      </c>
      <c r="D85" s="102"/>
      <c r="E85" s="102"/>
      <c r="F85" s="32"/>
      <c r="G85" s="59"/>
      <c r="H85" s="170"/>
      <c r="I85" s="170"/>
      <c r="J85" s="170"/>
      <c r="K85" s="88"/>
    </row>
    <row r="86" spans="1:11" ht="32.25" customHeight="1">
      <c r="A86" s="195"/>
      <c r="B86" s="30" t="s">
        <v>76</v>
      </c>
      <c r="C86" s="28" t="s">
        <v>40</v>
      </c>
      <c r="D86" s="102"/>
      <c r="E86" s="102"/>
      <c r="F86" s="32"/>
      <c r="G86" s="59"/>
      <c r="H86" s="170"/>
      <c r="I86" s="170"/>
      <c r="J86" s="170"/>
      <c r="K86" s="88"/>
    </row>
    <row r="87" spans="1:10" ht="15" customHeight="1">
      <c r="A87" s="191"/>
      <c r="B87" s="191"/>
      <c r="C87" s="191"/>
      <c r="D87" s="191"/>
      <c r="E87" s="191"/>
      <c r="F87" s="191"/>
      <c r="G87" s="191"/>
      <c r="H87" s="171"/>
      <c r="I87" s="171"/>
      <c r="J87" s="171"/>
    </row>
    <row r="88" spans="1:10" ht="15.75">
      <c r="A88" s="192"/>
      <c r="B88" s="192"/>
      <c r="C88" s="192"/>
      <c r="D88" s="192"/>
      <c r="E88" s="192"/>
      <c r="F88" s="192"/>
      <c r="G88" s="192"/>
      <c r="H88" s="171"/>
      <c r="I88" s="171"/>
      <c r="J88" s="171"/>
    </row>
    <row r="89" spans="1:11" ht="32.25" customHeight="1">
      <c r="A89" s="157" t="s">
        <v>173</v>
      </c>
      <c r="B89" s="190" t="s">
        <v>215</v>
      </c>
      <c r="C89" s="190"/>
      <c r="D89" s="190"/>
      <c r="E89" s="190"/>
      <c r="F89" s="190"/>
      <c r="G89" s="190"/>
      <c r="H89" s="190"/>
      <c r="I89" s="190"/>
      <c r="J89" s="190"/>
      <c r="K89" s="190"/>
    </row>
    <row r="90" spans="1:11" ht="15.75">
      <c r="A90" s="157" t="s">
        <v>174</v>
      </c>
      <c r="B90" s="190" t="s">
        <v>250</v>
      </c>
      <c r="C90" s="190"/>
      <c r="D90" s="190"/>
      <c r="E90" s="190"/>
      <c r="F90" s="190"/>
      <c r="G90" s="190"/>
      <c r="H90" s="190"/>
      <c r="I90" s="190"/>
      <c r="J90" s="190"/>
      <c r="K90" s="190"/>
    </row>
    <row r="91" spans="1:11" ht="30.75" customHeight="1">
      <c r="A91" s="157" t="s">
        <v>238</v>
      </c>
      <c r="B91" s="190" t="s">
        <v>260</v>
      </c>
      <c r="C91" s="190"/>
      <c r="D91" s="190"/>
      <c r="E91" s="190"/>
      <c r="F91" s="190"/>
      <c r="G91" s="190"/>
      <c r="H91" s="190"/>
      <c r="I91" s="190"/>
      <c r="J91" s="190"/>
      <c r="K91" s="190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</sheetData>
  <sheetProtection/>
  <mergeCells count="57">
    <mergeCell ref="B33:K33"/>
    <mergeCell ref="B49:K49"/>
    <mergeCell ref="B65:K65"/>
    <mergeCell ref="B69:K69"/>
    <mergeCell ref="B90:K90"/>
    <mergeCell ref="H80:I80"/>
    <mergeCell ref="H81:I81"/>
    <mergeCell ref="B12:K12"/>
    <mergeCell ref="H17:I17"/>
    <mergeCell ref="H71:I71"/>
    <mergeCell ref="H72:I72"/>
    <mergeCell ref="H73:I73"/>
    <mergeCell ref="D77:E77"/>
    <mergeCell ref="D78:E78"/>
    <mergeCell ref="N12:O12"/>
    <mergeCell ref="L13:M13"/>
    <mergeCell ref="L12:M12"/>
    <mergeCell ref="A7:K7"/>
    <mergeCell ref="D80:E80"/>
    <mergeCell ref="A9:A11"/>
    <mergeCell ref="H74:I74"/>
    <mergeCell ref="H75:I75"/>
    <mergeCell ref="H10:K10"/>
    <mergeCell ref="H13:I13"/>
    <mergeCell ref="F2:K2"/>
    <mergeCell ref="B89:K89"/>
    <mergeCell ref="E1:K1"/>
    <mergeCell ref="D81:E81"/>
    <mergeCell ref="H14:I14"/>
    <mergeCell ref="H15:I15"/>
    <mergeCell ref="H16:I16"/>
    <mergeCell ref="H77:I77"/>
    <mergeCell ref="H78:I78"/>
    <mergeCell ref="H79:I79"/>
    <mergeCell ref="A33:A48"/>
    <mergeCell ref="B9:B11"/>
    <mergeCell ref="D17:E17"/>
    <mergeCell ref="D13:E13"/>
    <mergeCell ref="D71:E71"/>
    <mergeCell ref="D10:G10"/>
    <mergeCell ref="D14:E14"/>
    <mergeCell ref="D15:E15"/>
    <mergeCell ref="C9:C11"/>
    <mergeCell ref="D16:E16"/>
    <mergeCell ref="D79:E79"/>
    <mergeCell ref="D72:E72"/>
    <mergeCell ref="D73:E73"/>
    <mergeCell ref="D74:E74"/>
    <mergeCell ref="D75:E75"/>
    <mergeCell ref="D3:G3"/>
    <mergeCell ref="D9:K9"/>
    <mergeCell ref="A5:K5"/>
    <mergeCell ref="A6:K6"/>
    <mergeCell ref="B91:K91"/>
    <mergeCell ref="A87:G88"/>
    <mergeCell ref="A49:A64"/>
    <mergeCell ref="A65:A86"/>
  </mergeCells>
  <printOptions horizontalCentered="1"/>
  <pageMargins left="0" right="0" top="0.31496062992125984" bottom="0.31496062992125984" header="0.31496062992125984" footer="0.31496062992125984"/>
  <pageSetup fitToHeight="2" fitToWidth="1" horizontalDpi="600" verticalDpi="600" orientation="portrait" paperSize="9" scale="50" r:id="rId1"/>
  <rowBreaks count="1" manualBreakCount="1">
    <brk id="3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T177"/>
  <sheetViews>
    <sheetView showGridLines="0" view="pageBreakPreview" zoomScale="75" zoomScaleNormal="70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6.625" style="7" customWidth="1"/>
    <col min="2" max="2" width="62.625" style="7" customWidth="1"/>
    <col min="3" max="3" width="18.00390625" style="7" customWidth="1"/>
    <col min="4" max="4" width="34.875" style="7" customWidth="1"/>
    <col min="5" max="5" width="40.00390625" style="7" customWidth="1"/>
    <col min="6" max="6" width="35.25390625" style="7" customWidth="1"/>
    <col min="7" max="16384" width="9.125" style="7" customWidth="1"/>
  </cols>
  <sheetData>
    <row r="1" spans="1:7" s="1" customFormat="1" ht="15.75">
      <c r="A1" s="11"/>
      <c r="B1" s="3"/>
      <c r="D1" s="203" t="s">
        <v>124</v>
      </c>
      <c r="E1" s="203"/>
      <c r="F1" s="203"/>
      <c r="G1" s="76"/>
    </row>
    <row r="2" spans="1:7" s="1" customFormat="1" ht="28.5" customHeight="1">
      <c r="A2" s="11"/>
      <c r="B2" s="3"/>
      <c r="E2" s="76"/>
      <c r="F2" s="203" t="s">
        <v>99</v>
      </c>
      <c r="G2" s="76"/>
    </row>
    <row r="3" spans="1:6" s="1" customFormat="1" ht="15.75" customHeight="1">
      <c r="A3" s="11"/>
      <c r="B3" s="3"/>
      <c r="D3" s="114"/>
      <c r="E3" s="114"/>
      <c r="F3" s="203"/>
    </row>
    <row r="4" s="6" customFormat="1" ht="18">
      <c r="C4" s="7"/>
    </row>
    <row r="5" spans="1:20" ht="47.25" customHeight="1">
      <c r="A5" s="213" t="s">
        <v>125</v>
      </c>
      <c r="B5" s="213"/>
      <c r="C5" s="213"/>
      <c r="D5" s="213"/>
      <c r="E5" s="213"/>
      <c r="F5" s="213"/>
      <c r="L5" s="212"/>
      <c r="M5" s="212"/>
      <c r="N5" s="212"/>
      <c r="O5" s="212"/>
      <c r="P5" s="212"/>
      <c r="Q5" s="212"/>
      <c r="R5" s="212"/>
      <c r="S5" s="212"/>
      <c r="T5" s="212"/>
    </row>
    <row r="6" spans="1:20" ht="35.25" customHeight="1">
      <c r="A6" s="213" t="s">
        <v>126</v>
      </c>
      <c r="B6" s="213"/>
      <c r="C6" s="213"/>
      <c r="D6" s="213"/>
      <c r="E6" s="213"/>
      <c r="F6" s="213"/>
      <c r="L6" s="16"/>
      <c r="M6" s="16"/>
      <c r="N6" s="16"/>
      <c r="O6" s="16"/>
      <c r="P6" s="16"/>
      <c r="Q6" s="16"/>
      <c r="R6" s="16"/>
      <c r="S6" s="16"/>
      <c r="T6" s="16"/>
    </row>
    <row r="7" spans="1:6" ht="20.25">
      <c r="A7" s="10"/>
      <c r="B7" s="10"/>
      <c r="C7" s="10"/>
      <c r="D7" s="10"/>
      <c r="F7" s="53"/>
    </row>
    <row r="8" spans="1:12" ht="84" customHeight="1">
      <c r="A8" s="115" t="s">
        <v>41</v>
      </c>
      <c r="B8" s="116" t="s">
        <v>42</v>
      </c>
      <c r="C8" s="115" t="s">
        <v>43</v>
      </c>
      <c r="D8" s="117" t="s">
        <v>194</v>
      </c>
      <c r="E8" s="118" t="s">
        <v>195</v>
      </c>
      <c r="F8" s="119" t="s">
        <v>196</v>
      </c>
      <c r="L8" s="77"/>
    </row>
    <row r="9" spans="1:6" ht="58.5" customHeight="1">
      <c r="A9" s="120"/>
      <c r="B9" s="121" t="s">
        <v>18</v>
      </c>
      <c r="C9" s="120"/>
      <c r="D9" s="122">
        <f>D10+D24+D35+D135+D149+D160</f>
        <v>45030738.08239736</v>
      </c>
      <c r="E9" s="123" t="s">
        <v>45</v>
      </c>
      <c r="F9" s="123" t="s">
        <v>45</v>
      </c>
    </row>
    <row r="10" spans="1:6" ht="70.5" customHeight="1">
      <c r="A10" s="124">
        <v>1</v>
      </c>
      <c r="B10" s="121" t="s">
        <v>197</v>
      </c>
      <c r="C10" s="121"/>
      <c r="D10" s="122">
        <f>SUM(D12:D21)</f>
        <v>2615256.8753414913</v>
      </c>
      <c r="E10" s="122">
        <f>SUM(E12:E21)</f>
        <v>3449.925</v>
      </c>
      <c r="F10" s="125">
        <f aca="true" t="shared" si="0" ref="F10:F30">D10/E10</f>
        <v>758.0619507211001</v>
      </c>
    </row>
    <row r="11" spans="1:6" ht="18.75">
      <c r="A11" s="124"/>
      <c r="B11" s="121" t="s">
        <v>118</v>
      </c>
      <c r="C11" s="121"/>
      <c r="D11" s="122"/>
      <c r="E11" s="122"/>
      <c r="F11" s="125"/>
    </row>
    <row r="12" spans="1:6" ht="37.5">
      <c r="A12" s="120"/>
      <c r="B12" s="126" t="s">
        <v>49</v>
      </c>
      <c r="C12" s="127"/>
      <c r="D12" s="128">
        <f>'[1]Приложение 6 (кальк) '!$D$14</f>
        <v>180855.83101351373</v>
      </c>
      <c r="E12" s="128">
        <f>'[1]Приложение 6 (кальк) '!$E$14</f>
        <v>28</v>
      </c>
      <c r="F12" s="123">
        <f t="shared" si="0"/>
        <v>6459.136821911205</v>
      </c>
    </row>
    <row r="13" spans="1:6" ht="34.5" customHeight="1">
      <c r="A13" s="120"/>
      <c r="B13" s="129" t="s">
        <v>55</v>
      </c>
      <c r="C13" s="127">
        <v>0.4</v>
      </c>
      <c r="D13" s="128">
        <f>'[1]Приложение 6 (кальк) '!$D$15</f>
        <v>1145420.2630855774</v>
      </c>
      <c r="E13" s="128">
        <f>'[1]Приложение 6 (кальк) '!$E$15</f>
        <v>829.835</v>
      </c>
      <c r="F13" s="123">
        <f t="shared" si="0"/>
        <v>1380.298810107524</v>
      </c>
    </row>
    <row r="14" spans="1:6" ht="34.5" customHeight="1">
      <c r="A14" s="120"/>
      <c r="B14" s="129" t="s">
        <v>56</v>
      </c>
      <c r="C14" s="130" t="s">
        <v>15</v>
      </c>
      <c r="D14" s="128">
        <f>'[1]Приложение 6 (кальк) '!$D$16</f>
        <v>813848.0960992357</v>
      </c>
      <c r="E14" s="128">
        <f>'[1]Приложение 6 (кальк) '!$E$16</f>
        <v>882.63</v>
      </c>
      <c r="F14" s="123">
        <f t="shared" si="0"/>
        <v>922.0716450825779</v>
      </c>
    </row>
    <row r="15" spans="1:6" ht="36.75" customHeight="1">
      <c r="A15" s="120"/>
      <c r="B15" s="129" t="s">
        <v>57</v>
      </c>
      <c r="C15" s="127">
        <v>0.4</v>
      </c>
      <c r="D15" s="128">
        <f>'[1]Приложение 6 (кальк) '!$D$17</f>
        <v>65855.47308572731</v>
      </c>
      <c r="E15" s="128">
        <f>'[1]Приложение 6 (кальк) '!$E$17</f>
        <v>1</v>
      </c>
      <c r="F15" s="123">
        <f t="shared" si="0"/>
        <v>65855.47308572731</v>
      </c>
    </row>
    <row r="16" spans="1:6" ht="32.25" customHeight="1">
      <c r="A16" s="120"/>
      <c r="B16" s="129" t="s">
        <v>58</v>
      </c>
      <c r="C16" s="130" t="s">
        <v>15</v>
      </c>
      <c r="D16" s="128">
        <f>'[1]Приложение 6 (кальк) '!$D$18</f>
        <v>329277.36542863655</v>
      </c>
      <c r="E16" s="123">
        <f>'[1]Приложение 6 (кальк) '!$E$18</f>
        <v>1038.46</v>
      </c>
      <c r="F16" s="123">
        <f t="shared" si="0"/>
        <v>317.0823772014681</v>
      </c>
    </row>
    <row r="17" spans="1:6" ht="33" customHeight="1">
      <c r="A17" s="131"/>
      <c r="B17" s="126" t="s">
        <v>48</v>
      </c>
      <c r="C17" s="130" t="s">
        <v>15</v>
      </c>
      <c r="D17" s="128">
        <f>'[1]Приложение 6 (кальк) '!$D$19</f>
        <v>79999.8466288003</v>
      </c>
      <c r="E17" s="123">
        <f>'[1]Приложение 6 (кальк) '!$E$19</f>
        <v>670</v>
      </c>
      <c r="F17" s="123">
        <f t="shared" si="0"/>
        <v>119.4027561623885</v>
      </c>
    </row>
    <row r="18" spans="1:6" ht="33" customHeight="1">
      <c r="A18" s="131"/>
      <c r="B18" s="129" t="s">
        <v>58</v>
      </c>
      <c r="C18" s="130" t="s">
        <v>84</v>
      </c>
      <c r="D18" s="128"/>
      <c r="E18" s="123"/>
      <c r="F18" s="123"/>
    </row>
    <row r="19" spans="1:6" ht="33" customHeight="1">
      <c r="A19" s="131"/>
      <c r="B19" s="126" t="s">
        <v>48</v>
      </c>
      <c r="C19" s="130" t="s">
        <v>84</v>
      </c>
      <c r="D19" s="128"/>
      <c r="E19" s="123"/>
      <c r="F19" s="123"/>
    </row>
    <row r="20" spans="1:6" ht="33" customHeight="1">
      <c r="A20" s="131"/>
      <c r="B20" s="129" t="s">
        <v>58</v>
      </c>
      <c r="C20" s="130" t="s">
        <v>85</v>
      </c>
      <c r="D20" s="128"/>
      <c r="E20" s="123"/>
      <c r="F20" s="123"/>
    </row>
    <row r="21" spans="1:6" ht="33" customHeight="1">
      <c r="A21" s="131"/>
      <c r="B21" s="126" t="s">
        <v>48</v>
      </c>
      <c r="C21" s="130" t="s">
        <v>85</v>
      </c>
      <c r="D21" s="128"/>
      <c r="E21" s="123"/>
      <c r="F21" s="123"/>
    </row>
    <row r="22" spans="1:6" ht="33" customHeight="1">
      <c r="A22" s="131"/>
      <c r="B22" s="121" t="s">
        <v>233</v>
      </c>
      <c r="C22" s="130"/>
      <c r="D22" s="128"/>
      <c r="E22" s="123"/>
      <c r="F22" s="123"/>
    </row>
    <row r="23" spans="1:6" ht="33" customHeight="1">
      <c r="A23" s="131"/>
      <c r="B23" s="121" t="s">
        <v>39</v>
      </c>
      <c r="C23" s="130"/>
      <c r="D23" s="128"/>
      <c r="E23" s="123"/>
      <c r="F23" s="123"/>
    </row>
    <row r="24" spans="1:6" ht="56.25">
      <c r="A24" s="132" t="s">
        <v>44</v>
      </c>
      <c r="B24" s="121" t="s">
        <v>54</v>
      </c>
      <c r="C24" s="121"/>
      <c r="D24" s="128"/>
      <c r="E24" s="128">
        <f>E25+E26+E27+E28+E29+E30</f>
        <v>3449.925</v>
      </c>
      <c r="F24" s="123">
        <f t="shared" si="0"/>
        <v>0</v>
      </c>
    </row>
    <row r="25" spans="1:6" ht="45.75" customHeight="1">
      <c r="A25" s="131"/>
      <c r="B25" s="126" t="s">
        <v>50</v>
      </c>
      <c r="C25" s="126"/>
      <c r="D25" s="128"/>
      <c r="E25" s="128">
        <f>'[1]Приложение 6 (кальк) '!$E$25</f>
        <v>28</v>
      </c>
      <c r="F25" s="123">
        <f t="shared" si="0"/>
        <v>0</v>
      </c>
    </row>
    <row r="26" spans="1:6" ht="33" customHeight="1">
      <c r="A26" s="131"/>
      <c r="B26" s="129" t="s">
        <v>55</v>
      </c>
      <c r="C26" s="127">
        <v>0.4</v>
      </c>
      <c r="D26" s="128"/>
      <c r="E26" s="128">
        <f>'[1]Приложение 6 (кальк) '!$E$26</f>
        <v>829.835</v>
      </c>
      <c r="F26" s="123">
        <f t="shared" si="0"/>
        <v>0</v>
      </c>
    </row>
    <row r="27" spans="1:6" ht="36" customHeight="1">
      <c r="A27" s="131"/>
      <c r="B27" s="129" t="s">
        <v>56</v>
      </c>
      <c r="C27" s="130" t="s">
        <v>15</v>
      </c>
      <c r="D27" s="128"/>
      <c r="E27" s="128">
        <f>'[1]Приложение 6 (кальк) '!$E$27</f>
        <v>882.63</v>
      </c>
      <c r="F27" s="123">
        <f t="shared" si="0"/>
        <v>0</v>
      </c>
    </row>
    <row r="28" spans="1:6" ht="39" customHeight="1">
      <c r="A28" s="131"/>
      <c r="B28" s="129" t="s">
        <v>57</v>
      </c>
      <c r="C28" s="127">
        <v>0.4</v>
      </c>
      <c r="D28" s="128"/>
      <c r="E28" s="128">
        <f>'[1]Приложение 6 (кальк) '!$E$28</f>
        <v>1</v>
      </c>
      <c r="F28" s="123">
        <f t="shared" si="0"/>
        <v>0</v>
      </c>
    </row>
    <row r="29" spans="1:6" ht="36.75" customHeight="1">
      <c r="A29" s="131"/>
      <c r="B29" s="129" t="s">
        <v>58</v>
      </c>
      <c r="C29" s="130" t="s">
        <v>15</v>
      </c>
      <c r="D29" s="128"/>
      <c r="E29" s="128">
        <f>'[1]Приложение 6 (кальк) '!$E$29</f>
        <v>1038.46</v>
      </c>
      <c r="F29" s="123">
        <f t="shared" si="0"/>
        <v>0</v>
      </c>
    </row>
    <row r="30" spans="1:6" ht="30.75" customHeight="1">
      <c r="A30" s="131"/>
      <c r="B30" s="126" t="s">
        <v>48</v>
      </c>
      <c r="C30" s="130" t="s">
        <v>15</v>
      </c>
      <c r="D30" s="128"/>
      <c r="E30" s="128">
        <f>'[1]Приложение 6 (кальк) '!$E$30</f>
        <v>670</v>
      </c>
      <c r="F30" s="123">
        <f t="shared" si="0"/>
        <v>0</v>
      </c>
    </row>
    <row r="31" spans="1:6" ht="30.75" customHeight="1">
      <c r="A31" s="131"/>
      <c r="B31" s="129" t="s">
        <v>58</v>
      </c>
      <c r="C31" s="130" t="s">
        <v>84</v>
      </c>
      <c r="D31" s="128"/>
      <c r="E31" s="128"/>
      <c r="F31" s="123"/>
    </row>
    <row r="32" spans="1:6" ht="30.75" customHeight="1">
      <c r="A32" s="131"/>
      <c r="B32" s="126" t="s">
        <v>48</v>
      </c>
      <c r="C32" s="130" t="s">
        <v>84</v>
      </c>
      <c r="D32" s="128"/>
      <c r="E32" s="128"/>
      <c r="F32" s="123"/>
    </row>
    <row r="33" spans="1:6" ht="30.75" customHeight="1">
      <c r="A33" s="131"/>
      <c r="B33" s="129" t="s">
        <v>58</v>
      </c>
      <c r="C33" s="130" t="s">
        <v>85</v>
      </c>
      <c r="D33" s="128"/>
      <c r="E33" s="128"/>
      <c r="F33" s="123"/>
    </row>
    <row r="34" spans="1:6" ht="30.75" customHeight="1">
      <c r="A34" s="131"/>
      <c r="B34" s="126" t="s">
        <v>48</v>
      </c>
      <c r="C34" s="130" t="s">
        <v>85</v>
      </c>
      <c r="D34" s="128"/>
      <c r="E34" s="128"/>
      <c r="F34" s="123"/>
    </row>
    <row r="35" spans="1:6" ht="56.25">
      <c r="A35" s="124">
        <v>3</v>
      </c>
      <c r="B35" s="121" t="s">
        <v>244</v>
      </c>
      <c r="C35" s="121"/>
      <c r="D35" s="122">
        <f>D36+D70+D101+D112+D124</f>
        <v>37833345.52734287</v>
      </c>
      <c r="E35" s="122"/>
      <c r="F35" s="123"/>
    </row>
    <row r="36" spans="1:6" ht="41.25" customHeight="1">
      <c r="A36" s="124" t="s">
        <v>34</v>
      </c>
      <c r="B36" s="121" t="s">
        <v>198</v>
      </c>
      <c r="C36" s="121" t="s">
        <v>19</v>
      </c>
      <c r="D36" s="122">
        <f>SUM(D37:D69)</f>
        <v>26944203.810000002</v>
      </c>
      <c r="E36" s="122">
        <f>SUM(E37:E69)</f>
        <v>554.155</v>
      </c>
      <c r="F36" s="125">
        <f>D36/E36</f>
        <v>48622.143281211946</v>
      </c>
    </row>
    <row r="37" spans="1:6" ht="37.5">
      <c r="A37" s="133"/>
      <c r="B37" s="134" t="s">
        <v>222</v>
      </c>
      <c r="C37" s="135">
        <v>0.4</v>
      </c>
      <c r="D37" s="136"/>
      <c r="E37" s="137"/>
      <c r="F37" s="137"/>
    </row>
    <row r="38" spans="1:6" ht="18.75">
      <c r="A38" s="138"/>
      <c r="B38" s="44" t="s">
        <v>86</v>
      </c>
      <c r="C38" s="139">
        <v>0.4</v>
      </c>
      <c r="D38" s="140"/>
      <c r="E38" s="141"/>
      <c r="F38" s="141"/>
    </row>
    <row r="39" spans="1:6" ht="18.75">
      <c r="A39" s="142"/>
      <c r="B39" s="45" t="s">
        <v>87</v>
      </c>
      <c r="C39" s="143">
        <v>0.4</v>
      </c>
      <c r="D39" s="144">
        <f>'[1]Приложение 6 (кальк) '!$D$51</f>
        <v>44897.63333333334</v>
      </c>
      <c r="E39" s="145">
        <f>'[1]Приложение 6 (кальк) '!$E$51</f>
        <v>5</v>
      </c>
      <c r="F39" s="145">
        <f>D39/E39</f>
        <v>8979.526666666668</v>
      </c>
    </row>
    <row r="40" spans="1:6" ht="37.5">
      <c r="A40" s="162"/>
      <c r="B40" s="134" t="s">
        <v>222</v>
      </c>
      <c r="C40" s="135"/>
      <c r="D40" s="136"/>
      <c r="E40" s="137"/>
      <c r="F40" s="137"/>
    </row>
    <row r="41" spans="1:6" ht="18.75">
      <c r="A41" s="162"/>
      <c r="B41" s="44" t="s">
        <v>86</v>
      </c>
      <c r="C41" s="139" t="s">
        <v>15</v>
      </c>
      <c r="D41" s="140"/>
      <c r="E41" s="141"/>
      <c r="F41" s="141"/>
    </row>
    <row r="42" spans="1:6" ht="18.75">
      <c r="A42" s="162"/>
      <c r="B42" s="44" t="s">
        <v>87</v>
      </c>
      <c r="C42" s="139" t="s">
        <v>15</v>
      </c>
      <c r="D42" s="144">
        <f>'[1]Приложение 6 (кальк) '!$D$54</f>
        <v>17227037.8</v>
      </c>
      <c r="E42" s="145">
        <f>'[1]Приложение 6 (кальк) '!$E$54</f>
        <v>63.525000000000006</v>
      </c>
      <c r="F42" s="145">
        <f>D42/E42</f>
        <v>271185.1680440771</v>
      </c>
    </row>
    <row r="43" spans="1:6" ht="18.75">
      <c r="A43" s="133"/>
      <c r="B43" s="146" t="s">
        <v>245</v>
      </c>
      <c r="C43" s="135">
        <v>0.4</v>
      </c>
      <c r="D43" s="136"/>
      <c r="E43" s="137"/>
      <c r="F43" s="137"/>
    </row>
    <row r="44" spans="1:6" ht="18.75">
      <c r="A44" s="138"/>
      <c r="B44" s="44" t="s">
        <v>86</v>
      </c>
      <c r="C44" s="139">
        <v>0.4</v>
      </c>
      <c r="D44" s="140"/>
      <c r="E44" s="141"/>
      <c r="F44" s="141"/>
    </row>
    <row r="45" spans="1:6" ht="18.75">
      <c r="A45" s="142"/>
      <c r="B45" s="45" t="s">
        <v>87</v>
      </c>
      <c r="C45" s="143">
        <v>0.4</v>
      </c>
      <c r="D45" s="144">
        <f>'[1]Приложение 6 (кальк) '!$D$57</f>
        <v>121223.61000000002</v>
      </c>
      <c r="E45" s="145">
        <f>'[1]Приложение 6 (кальк) '!$E$57</f>
        <v>20</v>
      </c>
      <c r="F45" s="145">
        <f>D45/E45</f>
        <v>6061.1805</v>
      </c>
    </row>
    <row r="46" spans="1:6" ht="18.75">
      <c r="A46" s="133"/>
      <c r="B46" s="146" t="s">
        <v>246</v>
      </c>
      <c r="C46" s="147" t="s">
        <v>15</v>
      </c>
      <c r="D46" s="136"/>
      <c r="E46" s="137"/>
      <c r="F46" s="137"/>
    </row>
    <row r="47" spans="1:6" ht="18.75">
      <c r="A47" s="138"/>
      <c r="B47" s="44" t="s">
        <v>86</v>
      </c>
      <c r="C47" s="148" t="s">
        <v>15</v>
      </c>
      <c r="D47" s="140"/>
      <c r="E47" s="141"/>
      <c r="F47" s="141"/>
    </row>
    <row r="48" spans="1:6" ht="18.75">
      <c r="A48" s="142"/>
      <c r="B48" s="45" t="s">
        <v>87</v>
      </c>
      <c r="C48" s="149" t="s">
        <v>15</v>
      </c>
      <c r="D48" s="144">
        <f>'[1]Приложение 6 (кальк) '!$D$60</f>
        <v>9465662.94666667</v>
      </c>
      <c r="E48" s="145">
        <f>'[1]Приложение 6 (кальк) '!$E$60</f>
        <v>174.4</v>
      </c>
      <c r="F48" s="145">
        <f>D48/E48</f>
        <v>54275.59029051989</v>
      </c>
    </row>
    <row r="49" spans="1:6" ht="18.75">
      <c r="A49" s="133"/>
      <c r="B49" s="146" t="s">
        <v>57</v>
      </c>
      <c r="C49" s="135">
        <v>0.4</v>
      </c>
      <c r="D49" s="136"/>
      <c r="E49" s="137"/>
      <c r="F49" s="137"/>
    </row>
    <row r="50" spans="1:6" ht="18.75">
      <c r="A50" s="138"/>
      <c r="B50" s="44" t="s">
        <v>86</v>
      </c>
      <c r="C50" s="139">
        <v>0.4</v>
      </c>
      <c r="D50" s="140"/>
      <c r="E50" s="141"/>
      <c r="F50" s="141"/>
    </row>
    <row r="51" spans="1:6" ht="18.75">
      <c r="A51" s="142"/>
      <c r="B51" s="45" t="s">
        <v>87</v>
      </c>
      <c r="C51" s="143">
        <v>0.4</v>
      </c>
      <c r="D51" s="144"/>
      <c r="E51" s="145"/>
      <c r="F51" s="145"/>
    </row>
    <row r="52" spans="1:6" ht="18.75">
      <c r="A52" s="133"/>
      <c r="B52" s="146" t="s">
        <v>58</v>
      </c>
      <c r="C52" s="147" t="s">
        <v>15</v>
      </c>
      <c r="D52" s="136"/>
      <c r="E52" s="137"/>
      <c r="F52" s="137"/>
    </row>
    <row r="53" spans="1:6" ht="18.75">
      <c r="A53" s="138"/>
      <c r="B53" s="44" t="s">
        <v>86</v>
      </c>
      <c r="C53" s="148" t="s">
        <v>15</v>
      </c>
      <c r="D53" s="140"/>
      <c r="E53" s="141"/>
      <c r="F53" s="141"/>
    </row>
    <row r="54" spans="1:6" ht="18.75">
      <c r="A54" s="142"/>
      <c r="B54" s="45" t="s">
        <v>87</v>
      </c>
      <c r="C54" s="149" t="s">
        <v>15</v>
      </c>
      <c r="D54" s="144">
        <f>'[1]Приложение 6 (кальк) '!$D$66</f>
        <v>85381.82000000002</v>
      </c>
      <c r="E54" s="145">
        <f>'[1]Приложение 6 (кальк) '!$E$66</f>
        <v>291.23</v>
      </c>
      <c r="F54" s="145">
        <f>D54/E54</f>
        <v>293.1765958177386</v>
      </c>
    </row>
    <row r="55" spans="1:6" ht="18.75">
      <c r="A55" s="150"/>
      <c r="B55" s="134" t="s">
        <v>48</v>
      </c>
      <c r="C55" s="147" t="s">
        <v>15</v>
      </c>
      <c r="D55" s="136"/>
      <c r="E55" s="137"/>
      <c r="F55" s="137"/>
    </row>
    <row r="56" spans="1:6" ht="18.75">
      <c r="A56" s="151"/>
      <c r="B56" s="44" t="s">
        <v>86</v>
      </c>
      <c r="C56" s="148" t="s">
        <v>15</v>
      </c>
      <c r="D56" s="140"/>
      <c r="E56" s="141"/>
      <c r="F56" s="141"/>
    </row>
    <row r="57" spans="1:6" ht="18.75">
      <c r="A57" s="152"/>
      <c r="B57" s="45" t="s">
        <v>87</v>
      </c>
      <c r="C57" s="149" t="s">
        <v>15</v>
      </c>
      <c r="D57" s="144"/>
      <c r="E57" s="145"/>
      <c r="F57" s="145"/>
    </row>
    <row r="58" spans="1:6" ht="18.75">
      <c r="A58" s="150"/>
      <c r="B58" s="146" t="s">
        <v>58</v>
      </c>
      <c r="C58" s="147" t="s">
        <v>84</v>
      </c>
      <c r="D58" s="136"/>
      <c r="E58" s="137"/>
      <c r="F58" s="137"/>
    </row>
    <row r="59" spans="1:6" ht="18.75">
      <c r="A59" s="151"/>
      <c r="B59" s="44" t="s">
        <v>86</v>
      </c>
      <c r="C59" s="148" t="s">
        <v>84</v>
      </c>
      <c r="D59" s="140"/>
      <c r="E59" s="141"/>
      <c r="F59" s="141"/>
    </row>
    <row r="60" spans="1:6" ht="18.75">
      <c r="A60" s="152"/>
      <c r="B60" s="45" t="s">
        <v>87</v>
      </c>
      <c r="C60" s="149" t="s">
        <v>84</v>
      </c>
      <c r="D60" s="144"/>
      <c r="E60" s="145"/>
      <c r="F60" s="145"/>
    </row>
    <row r="61" spans="1:6" ht="18.75">
      <c r="A61" s="150"/>
      <c r="B61" s="134" t="s">
        <v>48</v>
      </c>
      <c r="C61" s="147" t="s">
        <v>84</v>
      </c>
      <c r="D61" s="136"/>
      <c r="E61" s="137"/>
      <c r="F61" s="137"/>
    </row>
    <row r="62" spans="1:6" ht="18.75">
      <c r="A62" s="151"/>
      <c r="B62" s="44" t="s">
        <v>86</v>
      </c>
      <c r="C62" s="148" t="s">
        <v>84</v>
      </c>
      <c r="D62" s="140"/>
      <c r="E62" s="141"/>
      <c r="F62" s="141"/>
    </row>
    <row r="63" spans="1:6" ht="18.75">
      <c r="A63" s="152"/>
      <c r="B63" s="45" t="s">
        <v>87</v>
      </c>
      <c r="C63" s="149" t="s">
        <v>84</v>
      </c>
      <c r="D63" s="144"/>
      <c r="E63" s="145"/>
      <c r="F63" s="145"/>
    </row>
    <row r="64" spans="1:6" ht="18.75">
      <c r="A64" s="150"/>
      <c r="B64" s="146" t="s">
        <v>58</v>
      </c>
      <c r="C64" s="147" t="s">
        <v>85</v>
      </c>
      <c r="D64" s="136"/>
      <c r="E64" s="137"/>
      <c r="F64" s="137"/>
    </row>
    <row r="65" spans="1:6" ht="18.75">
      <c r="A65" s="151"/>
      <c r="B65" s="44" t="s">
        <v>86</v>
      </c>
      <c r="C65" s="148" t="s">
        <v>85</v>
      </c>
      <c r="D65" s="140"/>
      <c r="E65" s="141"/>
      <c r="F65" s="141"/>
    </row>
    <row r="66" spans="1:6" ht="18.75">
      <c r="A66" s="152"/>
      <c r="B66" s="45" t="s">
        <v>87</v>
      </c>
      <c r="C66" s="149" t="s">
        <v>85</v>
      </c>
      <c r="D66" s="144"/>
      <c r="E66" s="145"/>
      <c r="F66" s="145"/>
    </row>
    <row r="67" spans="1:6" ht="18.75">
      <c r="A67" s="150"/>
      <c r="B67" s="134" t="s">
        <v>48</v>
      </c>
      <c r="C67" s="147" t="s">
        <v>85</v>
      </c>
      <c r="D67" s="136"/>
      <c r="E67" s="137"/>
      <c r="F67" s="137"/>
    </row>
    <row r="68" spans="1:6" ht="18.75">
      <c r="A68" s="151"/>
      <c r="B68" s="44" t="s">
        <v>86</v>
      </c>
      <c r="C68" s="148" t="s">
        <v>85</v>
      </c>
      <c r="D68" s="140"/>
      <c r="E68" s="141"/>
      <c r="F68" s="141"/>
    </row>
    <row r="69" spans="1:6" ht="18.75">
      <c r="A69" s="152"/>
      <c r="B69" s="45" t="s">
        <v>87</v>
      </c>
      <c r="C69" s="149" t="s">
        <v>85</v>
      </c>
      <c r="D69" s="144"/>
      <c r="E69" s="145"/>
      <c r="F69" s="145"/>
    </row>
    <row r="70" spans="1:6" ht="40.5" customHeight="1">
      <c r="A70" s="124" t="s">
        <v>35</v>
      </c>
      <c r="B70" s="121" t="s">
        <v>163</v>
      </c>
      <c r="C70" s="121" t="s">
        <v>19</v>
      </c>
      <c r="D70" s="122">
        <f>SUM(D71:D100)</f>
        <v>10668.758013248926</v>
      </c>
      <c r="E70" s="122">
        <f>SUM(E71:E100)</f>
        <v>20</v>
      </c>
      <c r="F70" s="125">
        <f>D70/E70</f>
        <v>533.4379006624463</v>
      </c>
    </row>
    <row r="71" spans="1:6" ht="37.5">
      <c r="A71" s="133"/>
      <c r="B71" s="134" t="s">
        <v>49</v>
      </c>
      <c r="C71" s="135"/>
      <c r="D71" s="136"/>
      <c r="E71" s="137"/>
      <c r="F71" s="137"/>
    </row>
    <row r="72" spans="1:6" ht="18.75">
      <c r="A72" s="138"/>
      <c r="B72" s="44" t="s">
        <v>88</v>
      </c>
      <c r="C72" s="139"/>
      <c r="D72" s="140"/>
      <c r="E72" s="141"/>
      <c r="F72" s="141"/>
    </row>
    <row r="73" spans="1:6" ht="18.75">
      <c r="A73" s="142"/>
      <c r="B73" s="45" t="s">
        <v>89</v>
      </c>
      <c r="C73" s="143"/>
      <c r="D73" s="144"/>
      <c r="E73" s="145"/>
      <c r="F73" s="145"/>
    </row>
    <row r="74" spans="1:6" ht="18.75">
      <c r="A74" s="133"/>
      <c r="B74" s="146" t="s">
        <v>55</v>
      </c>
      <c r="C74" s="135">
        <v>0.4</v>
      </c>
      <c r="D74" s="136"/>
      <c r="E74" s="137"/>
      <c r="F74" s="137"/>
    </row>
    <row r="75" spans="1:6" ht="18.75">
      <c r="A75" s="138"/>
      <c r="B75" s="44" t="s">
        <v>88</v>
      </c>
      <c r="C75" s="139">
        <v>0.4</v>
      </c>
      <c r="D75" s="140"/>
      <c r="E75" s="141"/>
      <c r="F75" s="141"/>
    </row>
    <row r="76" spans="1:6" ht="18.75">
      <c r="A76" s="142"/>
      <c r="B76" s="45" t="s">
        <v>89</v>
      </c>
      <c r="C76" s="143">
        <v>0.4</v>
      </c>
      <c r="D76" s="144"/>
      <c r="E76" s="145"/>
      <c r="F76" s="145"/>
    </row>
    <row r="77" spans="1:6" ht="18.75">
      <c r="A77" s="133"/>
      <c r="B77" s="146" t="s">
        <v>247</v>
      </c>
      <c r="C77" s="147" t="s">
        <v>15</v>
      </c>
      <c r="D77" s="136"/>
      <c r="E77" s="137"/>
      <c r="F77" s="137"/>
    </row>
    <row r="78" spans="1:6" ht="18.75">
      <c r="A78" s="138"/>
      <c r="B78" s="44" t="s">
        <v>88</v>
      </c>
      <c r="C78" s="148" t="s">
        <v>15</v>
      </c>
      <c r="D78" s="140"/>
      <c r="E78" s="141"/>
      <c r="F78" s="141"/>
    </row>
    <row r="79" spans="1:6" ht="18.75">
      <c r="A79" s="142"/>
      <c r="B79" s="45" t="s">
        <v>89</v>
      </c>
      <c r="C79" s="149" t="s">
        <v>15</v>
      </c>
      <c r="D79" s="144">
        <f>'[1]Приложение 6 (кальк) '!$D$91</f>
        <v>10668.758013248926</v>
      </c>
      <c r="E79" s="145">
        <f>'[1]Приложение 6 (кальк) '!$E$91</f>
        <v>20</v>
      </c>
      <c r="F79" s="145">
        <f>D79/E79</f>
        <v>533.4379006624463</v>
      </c>
    </row>
    <row r="80" spans="1:6" ht="18.75">
      <c r="A80" s="133"/>
      <c r="B80" s="146" t="s">
        <v>57</v>
      </c>
      <c r="C80" s="135">
        <v>0.4</v>
      </c>
      <c r="D80" s="136"/>
      <c r="E80" s="137"/>
      <c r="F80" s="137"/>
    </row>
    <row r="81" spans="1:6" ht="18.75">
      <c r="A81" s="138"/>
      <c r="B81" s="44" t="s">
        <v>88</v>
      </c>
      <c r="C81" s="139">
        <v>0.4</v>
      </c>
      <c r="D81" s="140"/>
      <c r="E81" s="141"/>
      <c r="F81" s="141"/>
    </row>
    <row r="82" spans="1:6" ht="18.75">
      <c r="A82" s="142"/>
      <c r="B82" s="45" t="s">
        <v>89</v>
      </c>
      <c r="C82" s="143">
        <v>0.4</v>
      </c>
      <c r="D82" s="144"/>
      <c r="E82" s="145"/>
      <c r="F82" s="145"/>
    </row>
    <row r="83" spans="1:6" ht="18.75">
      <c r="A83" s="133"/>
      <c r="B83" s="146" t="s">
        <v>58</v>
      </c>
      <c r="C83" s="147" t="s">
        <v>15</v>
      </c>
      <c r="D83" s="136"/>
      <c r="E83" s="137"/>
      <c r="F83" s="137"/>
    </row>
    <row r="84" spans="1:6" ht="18.75">
      <c r="A84" s="138"/>
      <c r="B84" s="44" t="s">
        <v>88</v>
      </c>
      <c r="C84" s="148" t="s">
        <v>15</v>
      </c>
      <c r="D84" s="140"/>
      <c r="E84" s="141"/>
      <c r="F84" s="141"/>
    </row>
    <row r="85" spans="1:6" ht="18.75">
      <c r="A85" s="142"/>
      <c r="B85" s="45" t="s">
        <v>89</v>
      </c>
      <c r="C85" s="149" t="s">
        <v>15</v>
      </c>
      <c r="D85" s="144"/>
      <c r="E85" s="145"/>
      <c r="F85" s="145"/>
    </row>
    <row r="86" spans="1:6" ht="18.75">
      <c r="A86" s="150"/>
      <c r="B86" s="134" t="s">
        <v>48</v>
      </c>
      <c r="C86" s="147" t="s">
        <v>15</v>
      </c>
      <c r="D86" s="136"/>
      <c r="E86" s="137"/>
      <c r="F86" s="137"/>
    </row>
    <row r="87" spans="1:6" ht="18.75">
      <c r="A87" s="151"/>
      <c r="B87" s="44" t="s">
        <v>88</v>
      </c>
      <c r="C87" s="148" t="s">
        <v>15</v>
      </c>
      <c r="D87" s="140"/>
      <c r="E87" s="141"/>
      <c r="F87" s="141"/>
    </row>
    <row r="88" spans="1:6" ht="18.75">
      <c r="A88" s="152"/>
      <c r="B88" s="45" t="s">
        <v>89</v>
      </c>
      <c r="C88" s="149" t="s">
        <v>15</v>
      </c>
      <c r="D88" s="144"/>
      <c r="E88" s="145"/>
      <c r="F88" s="145"/>
    </row>
    <row r="89" spans="1:6" ht="18.75">
      <c r="A89" s="150"/>
      <c r="B89" s="146" t="s">
        <v>58</v>
      </c>
      <c r="C89" s="147" t="s">
        <v>84</v>
      </c>
      <c r="D89" s="136"/>
      <c r="E89" s="137"/>
      <c r="F89" s="137"/>
    </row>
    <row r="90" spans="1:6" ht="18.75">
      <c r="A90" s="151"/>
      <c r="B90" s="44" t="s">
        <v>88</v>
      </c>
      <c r="C90" s="148" t="s">
        <v>84</v>
      </c>
      <c r="D90" s="140"/>
      <c r="E90" s="141"/>
      <c r="F90" s="141"/>
    </row>
    <row r="91" spans="1:6" ht="18.75">
      <c r="A91" s="152"/>
      <c r="B91" s="45" t="s">
        <v>89</v>
      </c>
      <c r="C91" s="149" t="s">
        <v>84</v>
      </c>
      <c r="D91" s="144"/>
      <c r="E91" s="145"/>
      <c r="F91" s="145"/>
    </row>
    <row r="92" spans="1:6" ht="18.75">
      <c r="A92" s="150"/>
      <c r="B92" s="134" t="s">
        <v>48</v>
      </c>
      <c r="C92" s="147" t="s">
        <v>84</v>
      </c>
      <c r="D92" s="136"/>
      <c r="E92" s="137"/>
      <c r="F92" s="137"/>
    </row>
    <row r="93" spans="1:6" ht="18.75">
      <c r="A93" s="151"/>
      <c r="B93" s="44" t="s">
        <v>88</v>
      </c>
      <c r="C93" s="148" t="s">
        <v>84</v>
      </c>
      <c r="D93" s="140"/>
      <c r="E93" s="141"/>
      <c r="F93" s="141"/>
    </row>
    <row r="94" spans="1:6" ht="18.75">
      <c r="A94" s="152"/>
      <c r="B94" s="45" t="s">
        <v>89</v>
      </c>
      <c r="C94" s="149" t="s">
        <v>84</v>
      </c>
      <c r="D94" s="144"/>
      <c r="E94" s="145"/>
      <c r="F94" s="145"/>
    </row>
    <row r="95" spans="1:6" ht="18.75">
      <c r="A95" s="150"/>
      <c r="B95" s="146" t="s">
        <v>58</v>
      </c>
      <c r="C95" s="147" t="s">
        <v>85</v>
      </c>
      <c r="D95" s="136"/>
      <c r="E95" s="137"/>
      <c r="F95" s="137"/>
    </row>
    <row r="96" spans="1:6" ht="18.75">
      <c r="A96" s="151"/>
      <c r="B96" s="44" t="s">
        <v>88</v>
      </c>
      <c r="C96" s="148" t="s">
        <v>85</v>
      </c>
      <c r="D96" s="140"/>
      <c r="E96" s="141"/>
      <c r="F96" s="141"/>
    </row>
    <row r="97" spans="1:6" ht="18.75">
      <c r="A97" s="152"/>
      <c r="B97" s="45" t="s">
        <v>89</v>
      </c>
      <c r="C97" s="149" t="s">
        <v>85</v>
      </c>
      <c r="D97" s="144"/>
      <c r="E97" s="145"/>
      <c r="F97" s="145"/>
    </row>
    <row r="98" spans="1:6" ht="18.75">
      <c r="A98" s="150"/>
      <c r="B98" s="134" t="s">
        <v>48</v>
      </c>
      <c r="C98" s="147" t="s">
        <v>85</v>
      </c>
      <c r="D98" s="136"/>
      <c r="E98" s="137"/>
      <c r="F98" s="137"/>
    </row>
    <row r="99" spans="1:6" ht="18.75">
      <c r="A99" s="151"/>
      <c r="B99" s="44" t="s">
        <v>88</v>
      </c>
      <c r="C99" s="148" t="s">
        <v>85</v>
      </c>
      <c r="D99" s="140"/>
      <c r="E99" s="141"/>
      <c r="F99" s="141"/>
    </row>
    <row r="100" spans="1:6" ht="18.75">
      <c r="A100" s="152"/>
      <c r="B100" s="45" t="s">
        <v>89</v>
      </c>
      <c r="C100" s="149" t="s">
        <v>85</v>
      </c>
      <c r="D100" s="144"/>
      <c r="E100" s="145"/>
      <c r="F100" s="145"/>
    </row>
    <row r="101" spans="1:6" ht="39" customHeight="1">
      <c r="A101" s="124" t="s">
        <v>36</v>
      </c>
      <c r="B101" s="121" t="s">
        <v>164</v>
      </c>
      <c r="C101" s="121" t="s">
        <v>19</v>
      </c>
      <c r="D101" s="122">
        <f>SUM(D102:D111)</f>
        <v>0</v>
      </c>
      <c r="E101" s="122">
        <f>SUM(E102:E111)</f>
        <v>0</v>
      </c>
      <c r="F101" s="125"/>
    </row>
    <row r="102" spans="1:6" ht="37.5">
      <c r="A102" s="120"/>
      <c r="B102" s="126" t="s">
        <v>49</v>
      </c>
      <c r="C102" s="127"/>
      <c r="D102" s="128"/>
      <c r="E102" s="123"/>
      <c r="F102" s="123"/>
    </row>
    <row r="103" spans="1:6" ht="18.75">
      <c r="A103" s="120"/>
      <c r="B103" s="129" t="s">
        <v>55</v>
      </c>
      <c r="C103" s="127">
        <v>0.4</v>
      </c>
      <c r="D103" s="128"/>
      <c r="E103" s="123"/>
      <c r="F103" s="123"/>
    </row>
    <row r="104" spans="1:6" ht="18.75">
      <c r="A104" s="120"/>
      <c r="B104" s="129" t="s">
        <v>56</v>
      </c>
      <c r="C104" s="130" t="s">
        <v>15</v>
      </c>
      <c r="D104" s="128"/>
      <c r="E104" s="123"/>
      <c r="F104" s="123"/>
    </row>
    <row r="105" spans="1:6" ht="30" customHeight="1">
      <c r="A105" s="120"/>
      <c r="B105" s="129" t="s">
        <v>57</v>
      </c>
      <c r="C105" s="127">
        <v>0.4</v>
      </c>
      <c r="D105" s="128"/>
      <c r="E105" s="123"/>
      <c r="F105" s="123"/>
    </row>
    <row r="106" spans="1:6" ht="33" customHeight="1">
      <c r="A106" s="120"/>
      <c r="B106" s="129" t="s">
        <v>58</v>
      </c>
      <c r="C106" s="130" t="s">
        <v>15</v>
      </c>
      <c r="D106" s="128"/>
      <c r="E106" s="123"/>
      <c r="F106" s="123"/>
    </row>
    <row r="107" spans="1:6" ht="36.75" customHeight="1">
      <c r="A107" s="131"/>
      <c r="B107" s="126" t="s">
        <v>48</v>
      </c>
      <c r="C107" s="130" t="s">
        <v>15</v>
      </c>
      <c r="D107" s="128"/>
      <c r="E107" s="123"/>
      <c r="F107" s="123"/>
    </row>
    <row r="108" spans="1:6" ht="36.75" customHeight="1">
      <c r="A108" s="131"/>
      <c r="B108" s="129" t="s">
        <v>58</v>
      </c>
      <c r="C108" s="130" t="s">
        <v>84</v>
      </c>
      <c r="D108" s="128"/>
      <c r="E108" s="123"/>
      <c r="F108" s="123"/>
    </row>
    <row r="109" spans="1:6" ht="36.75" customHeight="1">
      <c r="A109" s="131"/>
      <c r="B109" s="126" t="s">
        <v>48</v>
      </c>
      <c r="C109" s="130" t="s">
        <v>84</v>
      </c>
      <c r="D109" s="128"/>
      <c r="E109" s="123"/>
      <c r="F109" s="123"/>
    </row>
    <row r="110" spans="1:6" ht="36.75" customHeight="1">
      <c r="A110" s="131"/>
      <c r="B110" s="129" t="s">
        <v>58</v>
      </c>
      <c r="C110" s="130" t="s">
        <v>85</v>
      </c>
      <c r="D110" s="128"/>
      <c r="E110" s="123"/>
      <c r="F110" s="123"/>
    </row>
    <row r="111" spans="1:6" ht="36.75" customHeight="1">
      <c r="A111" s="131"/>
      <c r="B111" s="126" t="s">
        <v>48</v>
      </c>
      <c r="C111" s="130" t="s">
        <v>85</v>
      </c>
      <c r="D111" s="128"/>
      <c r="E111" s="123"/>
      <c r="F111" s="123"/>
    </row>
    <row r="112" spans="1:6" ht="75">
      <c r="A112" s="124" t="s">
        <v>37</v>
      </c>
      <c r="B112" s="121" t="s">
        <v>199</v>
      </c>
      <c r="C112" s="121" t="s">
        <v>19</v>
      </c>
      <c r="D112" s="122">
        <f>SUM(D113:D123)</f>
        <v>10878472.959329616</v>
      </c>
      <c r="E112" s="122">
        <f>SUM(E113:E123)</f>
        <v>311.25</v>
      </c>
      <c r="F112" s="122">
        <f>D112/E112</f>
        <v>34950.917138408404</v>
      </c>
    </row>
    <row r="113" spans="1:6" ht="37.5">
      <c r="A113" s="120"/>
      <c r="B113" s="126" t="s">
        <v>222</v>
      </c>
      <c r="C113" s="127">
        <v>0.4</v>
      </c>
      <c r="D113" s="128"/>
      <c r="E113" s="123"/>
      <c r="F113" s="123"/>
    </row>
    <row r="114" spans="1:6" ht="37.5">
      <c r="A114" s="120"/>
      <c r="B114" s="126" t="s">
        <v>222</v>
      </c>
      <c r="C114" s="127" t="s">
        <v>15</v>
      </c>
      <c r="D114" s="128">
        <f>'[1]Приложение 6 (кальк) '!$D$127</f>
        <v>4274625.286017988</v>
      </c>
      <c r="E114" s="123">
        <f>'[1]Приложение 6 (кальк) '!$E$127</f>
        <v>63.55</v>
      </c>
      <c r="F114" s="123">
        <f>D114/E114</f>
        <v>67263.96988226574</v>
      </c>
    </row>
    <row r="115" spans="1:6" ht="32.25" customHeight="1">
      <c r="A115" s="120"/>
      <c r="B115" s="129" t="s">
        <v>248</v>
      </c>
      <c r="C115" s="127">
        <v>0.4</v>
      </c>
      <c r="D115" s="128">
        <f>'[1]Приложение 6 (кальк) '!$D$128</f>
        <v>2804393.5010114494</v>
      </c>
      <c r="E115" s="123">
        <f>'[1]Приложение 6 (кальк) '!$E$128</f>
        <v>34</v>
      </c>
      <c r="F115" s="123">
        <f>D115/E115</f>
        <v>82482.1617944544</v>
      </c>
    </row>
    <row r="116" spans="1:6" ht="33" customHeight="1">
      <c r="A116" s="120"/>
      <c r="B116" s="129" t="s">
        <v>249</v>
      </c>
      <c r="C116" s="130" t="s">
        <v>15</v>
      </c>
      <c r="D116" s="128">
        <f>'[1]Приложение 6 (кальк) '!$D$129</f>
        <v>3799454.172300179</v>
      </c>
      <c r="E116" s="123">
        <f>'[1]Приложение 6 (кальк) '!$E$129</f>
        <v>213.7</v>
      </c>
      <c r="F116" s="123">
        <f>D116/E116</f>
        <v>17779.38311792316</v>
      </c>
    </row>
    <row r="117" spans="1:6" ht="30" customHeight="1">
      <c r="A117" s="120"/>
      <c r="B117" s="129" t="s">
        <v>57</v>
      </c>
      <c r="C117" s="127">
        <v>0.4</v>
      </c>
      <c r="D117" s="128"/>
      <c r="E117" s="123"/>
      <c r="F117" s="123"/>
    </row>
    <row r="118" spans="1:6" ht="27.75" customHeight="1">
      <c r="A118" s="120"/>
      <c r="B118" s="129" t="s">
        <v>58</v>
      </c>
      <c r="C118" s="130" t="s">
        <v>15</v>
      </c>
      <c r="D118" s="128"/>
      <c r="E118" s="123"/>
      <c r="F118" s="123"/>
    </row>
    <row r="119" spans="1:6" ht="33" customHeight="1">
      <c r="A119" s="131"/>
      <c r="B119" s="126" t="s">
        <v>48</v>
      </c>
      <c r="C119" s="130" t="s">
        <v>15</v>
      </c>
      <c r="D119" s="128"/>
      <c r="E119" s="123"/>
      <c r="F119" s="123"/>
    </row>
    <row r="120" spans="1:6" ht="33" customHeight="1">
      <c r="A120" s="131"/>
      <c r="B120" s="129" t="s">
        <v>58</v>
      </c>
      <c r="C120" s="130" t="s">
        <v>84</v>
      </c>
      <c r="D120" s="128"/>
      <c r="E120" s="123"/>
      <c r="F120" s="123"/>
    </row>
    <row r="121" spans="1:6" ht="33" customHeight="1">
      <c r="A121" s="131"/>
      <c r="B121" s="126" t="s">
        <v>48</v>
      </c>
      <c r="C121" s="130" t="s">
        <v>84</v>
      </c>
      <c r="D121" s="128"/>
      <c r="E121" s="123"/>
      <c r="F121" s="123"/>
    </row>
    <row r="122" spans="1:6" ht="33" customHeight="1">
      <c r="A122" s="131"/>
      <c r="B122" s="129" t="s">
        <v>58</v>
      </c>
      <c r="C122" s="130" t="s">
        <v>85</v>
      </c>
      <c r="D122" s="128"/>
      <c r="E122" s="123"/>
      <c r="F122" s="123"/>
    </row>
    <row r="123" spans="1:6" ht="33" customHeight="1">
      <c r="A123" s="131"/>
      <c r="B123" s="126" t="s">
        <v>48</v>
      </c>
      <c r="C123" s="130" t="s">
        <v>85</v>
      </c>
      <c r="D123" s="128"/>
      <c r="E123" s="123"/>
      <c r="F123" s="123"/>
    </row>
    <row r="124" spans="1:6" ht="37.5">
      <c r="A124" s="124" t="s">
        <v>16</v>
      </c>
      <c r="B124" s="121" t="s">
        <v>200</v>
      </c>
      <c r="C124" s="121" t="s">
        <v>19</v>
      </c>
      <c r="D124" s="128"/>
      <c r="E124" s="128"/>
      <c r="F124" s="123"/>
    </row>
    <row r="125" spans="1:6" ht="37.5">
      <c r="A125" s="120"/>
      <c r="B125" s="126" t="s">
        <v>51</v>
      </c>
      <c r="C125" s="127"/>
      <c r="D125" s="128"/>
      <c r="E125" s="123"/>
      <c r="F125" s="123"/>
    </row>
    <row r="126" spans="1:6" ht="30" customHeight="1">
      <c r="A126" s="120"/>
      <c r="B126" s="129" t="s">
        <v>55</v>
      </c>
      <c r="C126" s="127">
        <v>0.4</v>
      </c>
      <c r="D126" s="128"/>
      <c r="E126" s="123"/>
      <c r="F126" s="123"/>
    </row>
    <row r="127" spans="1:6" ht="27" customHeight="1">
      <c r="A127" s="120"/>
      <c r="B127" s="129" t="s">
        <v>56</v>
      </c>
      <c r="C127" s="130" t="s">
        <v>15</v>
      </c>
      <c r="D127" s="128"/>
      <c r="E127" s="123"/>
      <c r="F127" s="123"/>
    </row>
    <row r="128" spans="1:6" ht="39" customHeight="1">
      <c r="A128" s="120"/>
      <c r="B128" s="129" t="s">
        <v>57</v>
      </c>
      <c r="C128" s="127">
        <v>0.4</v>
      </c>
      <c r="D128" s="128"/>
      <c r="E128" s="123"/>
      <c r="F128" s="123"/>
    </row>
    <row r="129" spans="1:6" ht="36" customHeight="1">
      <c r="A129" s="120"/>
      <c r="B129" s="129" t="s">
        <v>58</v>
      </c>
      <c r="C129" s="130" t="s">
        <v>15</v>
      </c>
      <c r="D129" s="128"/>
      <c r="E129" s="123"/>
      <c r="F129" s="123"/>
    </row>
    <row r="130" spans="1:6" ht="36" customHeight="1">
      <c r="A130" s="131"/>
      <c r="B130" s="126" t="s">
        <v>48</v>
      </c>
      <c r="C130" s="130" t="s">
        <v>15</v>
      </c>
      <c r="D130" s="128"/>
      <c r="E130" s="123"/>
      <c r="F130" s="123"/>
    </row>
    <row r="131" spans="1:6" ht="36" customHeight="1">
      <c r="A131" s="131"/>
      <c r="B131" s="129" t="s">
        <v>58</v>
      </c>
      <c r="C131" s="130" t="s">
        <v>84</v>
      </c>
      <c r="D131" s="128"/>
      <c r="E131" s="123"/>
      <c r="F131" s="123"/>
    </row>
    <row r="132" spans="1:6" ht="36" customHeight="1">
      <c r="A132" s="131"/>
      <c r="B132" s="126" t="s">
        <v>48</v>
      </c>
      <c r="C132" s="130" t="s">
        <v>84</v>
      </c>
      <c r="D132" s="128"/>
      <c r="E132" s="123"/>
      <c r="F132" s="123"/>
    </row>
    <row r="133" spans="1:6" ht="36" customHeight="1">
      <c r="A133" s="131"/>
      <c r="B133" s="129" t="s">
        <v>58</v>
      </c>
      <c r="C133" s="130" t="s">
        <v>85</v>
      </c>
      <c r="D133" s="128"/>
      <c r="E133" s="123"/>
      <c r="F133" s="123"/>
    </row>
    <row r="134" spans="1:6" ht="36" customHeight="1">
      <c r="A134" s="131"/>
      <c r="B134" s="126" t="s">
        <v>48</v>
      </c>
      <c r="C134" s="130" t="s">
        <v>85</v>
      </c>
      <c r="D134" s="128"/>
      <c r="E134" s="123"/>
      <c r="F134" s="123"/>
    </row>
    <row r="135" spans="1:6" ht="63" customHeight="1">
      <c r="A135" s="124">
        <v>4</v>
      </c>
      <c r="B135" s="121" t="s">
        <v>201</v>
      </c>
      <c r="C135" s="121"/>
      <c r="D135" s="122">
        <f>SUM(D137:D146)</f>
        <v>2248179.3508472885</v>
      </c>
      <c r="E135" s="122">
        <f>SUM(E137:E146)</f>
        <v>3449.925</v>
      </c>
      <c r="F135" s="125">
        <f aca="true" t="shared" si="1" ref="F135:F149">D135/E135</f>
        <v>651.6603551808483</v>
      </c>
    </row>
    <row r="136" spans="1:6" ht="18.75">
      <c r="A136" s="124"/>
      <c r="B136" s="121" t="s">
        <v>118</v>
      </c>
      <c r="C136" s="121"/>
      <c r="D136" s="122"/>
      <c r="E136" s="125"/>
      <c r="F136" s="125"/>
    </row>
    <row r="137" spans="1:6" ht="48.75" customHeight="1">
      <c r="A137" s="131"/>
      <c r="B137" s="126" t="s">
        <v>222</v>
      </c>
      <c r="C137" s="126"/>
      <c r="D137" s="128">
        <f>'[1]Приложение 6 (кальк) '!$D$150</f>
        <v>156921.84893489257</v>
      </c>
      <c r="E137" s="123">
        <f>'[1]Приложение 6 (кальк) '!$E$150</f>
        <v>28</v>
      </c>
      <c r="F137" s="123">
        <f t="shared" si="1"/>
        <v>5604.351747674735</v>
      </c>
    </row>
    <row r="138" spans="1:6" ht="38.25" customHeight="1">
      <c r="A138" s="131"/>
      <c r="B138" s="129" t="s">
        <v>55</v>
      </c>
      <c r="C138" s="127">
        <v>0.4</v>
      </c>
      <c r="D138" s="128">
        <f>'[1]Приложение 6 (кальк) '!$D$151</f>
        <v>998337.2757344214</v>
      </c>
      <c r="E138" s="123">
        <f>'[1]Приложение 6 (кальк) '!$E$151</f>
        <v>829.835</v>
      </c>
      <c r="F138" s="123">
        <f t="shared" si="1"/>
        <v>1203.0551564279904</v>
      </c>
    </row>
    <row r="139" spans="1:6" ht="36" customHeight="1">
      <c r="A139" s="131"/>
      <c r="B139" s="129" t="s">
        <v>56</v>
      </c>
      <c r="C139" s="130" t="s">
        <v>15</v>
      </c>
      <c r="D139" s="128">
        <f>'[1]Приложение 6 (кальк) '!$D$152</f>
        <v>696862.8827307385</v>
      </c>
      <c r="E139" s="123">
        <f>'[1]Приложение 6 (кальк) '!$E$152</f>
        <v>882.63</v>
      </c>
      <c r="F139" s="123">
        <f t="shared" si="1"/>
        <v>789.5300213348045</v>
      </c>
    </row>
    <row r="140" spans="1:6" ht="36.75" customHeight="1">
      <c r="A140" s="131"/>
      <c r="B140" s="129" t="s">
        <v>57</v>
      </c>
      <c r="C140" s="127">
        <v>0.4</v>
      </c>
      <c r="D140" s="128">
        <f>'[1]Приложение 6 (кальк) '!$D$153</f>
        <v>53428.042134930925</v>
      </c>
      <c r="E140" s="123">
        <f>'[1]Приложение 6 (кальк) '!$E$153</f>
        <v>1</v>
      </c>
      <c r="F140" s="123">
        <f t="shared" si="1"/>
        <v>53428.042134930925</v>
      </c>
    </row>
    <row r="141" spans="1:6" ht="36" customHeight="1">
      <c r="A141" s="131"/>
      <c r="B141" s="129" t="s">
        <v>58</v>
      </c>
      <c r="C141" s="130" t="s">
        <v>15</v>
      </c>
      <c r="D141" s="128">
        <f>'[1]Приложение 6 (кальк) '!$D$154</f>
        <v>271560.0856297247</v>
      </c>
      <c r="E141" s="123">
        <f>'[1]Приложение 6 (кальк) '!$E$154</f>
        <v>1038.46</v>
      </c>
      <c r="F141" s="123">
        <f t="shared" si="1"/>
        <v>261.5026920918713</v>
      </c>
    </row>
    <row r="142" spans="1:6" ht="37.5" customHeight="1">
      <c r="A142" s="131"/>
      <c r="B142" s="126" t="s">
        <v>48</v>
      </c>
      <c r="C142" s="130" t="s">
        <v>15</v>
      </c>
      <c r="D142" s="128">
        <f>'[1]Приложение 6 (кальк) '!$D$155</f>
        <v>71069.21568258057</v>
      </c>
      <c r="E142" s="123">
        <f>'[1]Приложение 6 (кальк) '!$E$155</f>
        <v>670</v>
      </c>
      <c r="F142" s="123">
        <f t="shared" si="1"/>
        <v>106.07345624265757</v>
      </c>
    </row>
    <row r="143" spans="1:6" ht="37.5" customHeight="1">
      <c r="A143" s="131"/>
      <c r="B143" s="129" t="s">
        <v>58</v>
      </c>
      <c r="C143" s="130" t="s">
        <v>84</v>
      </c>
      <c r="D143" s="128"/>
      <c r="E143" s="123"/>
      <c r="F143" s="123"/>
    </row>
    <row r="144" spans="1:6" ht="37.5" customHeight="1">
      <c r="A144" s="131"/>
      <c r="B144" s="126" t="s">
        <v>48</v>
      </c>
      <c r="C144" s="130" t="s">
        <v>84</v>
      </c>
      <c r="D144" s="128"/>
      <c r="E144" s="123"/>
      <c r="F144" s="123"/>
    </row>
    <row r="145" spans="1:6" ht="37.5" customHeight="1">
      <c r="A145" s="131"/>
      <c r="B145" s="129" t="s">
        <v>58</v>
      </c>
      <c r="C145" s="130" t="s">
        <v>85</v>
      </c>
      <c r="D145" s="128"/>
      <c r="E145" s="123"/>
      <c r="F145" s="123"/>
    </row>
    <row r="146" spans="1:6" ht="37.5" customHeight="1">
      <c r="A146" s="131"/>
      <c r="B146" s="126" t="s">
        <v>48</v>
      </c>
      <c r="C146" s="130" t="s">
        <v>85</v>
      </c>
      <c r="D146" s="128"/>
      <c r="E146" s="123"/>
      <c r="F146" s="123"/>
    </row>
    <row r="147" spans="1:6" ht="37.5" customHeight="1">
      <c r="A147" s="131"/>
      <c r="B147" s="153" t="s">
        <v>233</v>
      </c>
      <c r="C147" s="130"/>
      <c r="D147" s="128"/>
      <c r="E147" s="123"/>
      <c r="F147" s="123"/>
    </row>
    <row r="148" spans="1:6" ht="37.5" customHeight="1">
      <c r="A148" s="131"/>
      <c r="B148" s="153" t="s">
        <v>39</v>
      </c>
      <c r="C148" s="130"/>
      <c r="D148" s="128"/>
      <c r="E148" s="123"/>
      <c r="F148" s="123"/>
    </row>
    <row r="149" spans="1:6" ht="78.75" customHeight="1">
      <c r="A149" s="124">
        <v>5</v>
      </c>
      <c r="B149" s="121" t="s">
        <v>202</v>
      </c>
      <c r="C149" s="121"/>
      <c r="D149" s="122">
        <f>SUM(D151:D157)</f>
        <v>35253.58999664472</v>
      </c>
      <c r="E149" s="122">
        <f>SUM(E151:E157)</f>
        <v>670</v>
      </c>
      <c r="F149" s="125">
        <f t="shared" si="1"/>
        <v>52.6172985024548</v>
      </c>
    </row>
    <row r="150" spans="1:6" ht="18.75">
      <c r="A150" s="124"/>
      <c r="B150" s="121" t="s">
        <v>118</v>
      </c>
      <c r="C150" s="121"/>
      <c r="D150" s="122"/>
      <c r="E150" s="122"/>
      <c r="F150" s="125"/>
    </row>
    <row r="151" spans="1:6" ht="42" customHeight="1">
      <c r="A151" s="131"/>
      <c r="B151" s="129" t="s">
        <v>59</v>
      </c>
      <c r="C151" s="127">
        <v>0.4</v>
      </c>
      <c r="D151" s="128"/>
      <c r="E151" s="128"/>
      <c r="F151" s="123" t="e">
        <f aca="true" t="shared" si="2" ref="F151:F167">D151/E151</f>
        <v>#DIV/0!</v>
      </c>
    </row>
    <row r="152" spans="1:6" ht="38.25" customHeight="1">
      <c r="A152" s="131"/>
      <c r="B152" s="129" t="s">
        <v>60</v>
      </c>
      <c r="C152" s="130" t="s">
        <v>15</v>
      </c>
      <c r="D152" s="128"/>
      <c r="E152" s="128"/>
      <c r="F152" s="123" t="e">
        <f t="shared" si="2"/>
        <v>#DIV/0!</v>
      </c>
    </row>
    <row r="153" spans="1:6" ht="35.25" customHeight="1">
      <c r="A153" s="131"/>
      <c r="B153" s="126" t="s">
        <v>52</v>
      </c>
      <c r="C153" s="130" t="s">
        <v>15</v>
      </c>
      <c r="D153" s="128">
        <f>'[1]Приложение 6 (кальк) '!$D$163</f>
        <v>35253.58999664472</v>
      </c>
      <c r="E153" s="128">
        <f>'[1]Приложение 6 (кальк) '!$E$163</f>
        <v>670</v>
      </c>
      <c r="F153" s="123">
        <f t="shared" si="2"/>
        <v>52.6172985024548</v>
      </c>
    </row>
    <row r="154" spans="1:6" ht="35.25" customHeight="1">
      <c r="A154" s="131"/>
      <c r="B154" s="129" t="s">
        <v>58</v>
      </c>
      <c r="C154" s="130" t="s">
        <v>84</v>
      </c>
      <c r="D154" s="128"/>
      <c r="E154" s="128"/>
      <c r="F154" s="123"/>
    </row>
    <row r="155" spans="1:6" ht="35.25" customHeight="1">
      <c r="A155" s="131"/>
      <c r="B155" s="126" t="s">
        <v>48</v>
      </c>
      <c r="C155" s="130" t="s">
        <v>84</v>
      </c>
      <c r="D155" s="128"/>
      <c r="E155" s="128"/>
      <c r="F155" s="123"/>
    </row>
    <row r="156" spans="1:6" ht="35.25" customHeight="1">
      <c r="A156" s="131"/>
      <c r="B156" s="129" t="s">
        <v>58</v>
      </c>
      <c r="C156" s="130" t="s">
        <v>85</v>
      </c>
      <c r="D156" s="128"/>
      <c r="E156" s="128"/>
      <c r="F156" s="123"/>
    </row>
    <row r="157" spans="1:6" ht="35.25" customHeight="1">
      <c r="A157" s="131"/>
      <c r="B157" s="126" t="s">
        <v>48</v>
      </c>
      <c r="C157" s="130" t="s">
        <v>85</v>
      </c>
      <c r="D157" s="128"/>
      <c r="E157" s="128"/>
      <c r="F157" s="123"/>
    </row>
    <row r="158" spans="1:6" ht="35.25" customHeight="1">
      <c r="A158" s="131"/>
      <c r="B158" s="153" t="s">
        <v>233</v>
      </c>
      <c r="C158" s="130"/>
      <c r="D158" s="128"/>
      <c r="E158" s="128"/>
      <c r="F158" s="123"/>
    </row>
    <row r="159" spans="1:6" ht="35.25" customHeight="1">
      <c r="A159" s="131"/>
      <c r="B159" s="153" t="s">
        <v>39</v>
      </c>
      <c r="C159" s="130"/>
      <c r="D159" s="128"/>
      <c r="E159" s="128"/>
      <c r="F159" s="123"/>
    </row>
    <row r="160" spans="1:6" ht="162" customHeight="1">
      <c r="A160" s="124">
        <v>6</v>
      </c>
      <c r="B160" s="121" t="s">
        <v>203</v>
      </c>
      <c r="C160" s="121"/>
      <c r="D160" s="122">
        <f>SUM(D162:D171)</f>
        <v>2298702.738869066</v>
      </c>
      <c r="E160" s="122">
        <f>SUM(E162:E171)</f>
        <v>3449.925</v>
      </c>
      <c r="F160" s="125">
        <f t="shared" si="2"/>
        <v>666.3051338417692</v>
      </c>
    </row>
    <row r="161" spans="1:6" ht="18.75">
      <c r="A161" s="124"/>
      <c r="B161" s="121" t="s">
        <v>118</v>
      </c>
      <c r="C161" s="121"/>
      <c r="D161" s="122"/>
      <c r="E161" s="122"/>
      <c r="F161" s="125"/>
    </row>
    <row r="162" spans="1:6" ht="57" customHeight="1">
      <c r="A162" s="131"/>
      <c r="B162" s="126" t="s">
        <v>222</v>
      </c>
      <c r="C162" s="126"/>
      <c r="D162" s="128">
        <f>'[1]Приложение 6 (кальк) '!$D$170</f>
        <v>132108.2257948052</v>
      </c>
      <c r="E162" s="128">
        <f>'[1]Приложение 6 (кальк) '!$E$170</f>
        <v>28</v>
      </c>
      <c r="F162" s="123">
        <f t="shared" si="2"/>
        <v>4718.150921243044</v>
      </c>
    </row>
    <row r="163" spans="1:6" ht="41.25" customHeight="1">
      <c r="A163" s="131"/>
      <c r="B163" s="129" t="s">
        <v>55</v>
      </c>
      <c r="C163" s="127">
        <v>0.4</v>
      </c>
      <c r="D163" s="128">
        <f>'[1]Приложение 6 (кальк) '!$D$171</f>
        <v>929946.1685888597</v>
      </c>
      <c r="E163" s="128">
        <f>'[1]Приложение 6 (кальк) '!$E$171</f>
        <v>829.835</v>
      </c>
      <c r="F163" s="123">
        <f t="shared" si="2"/>
        <v>1120.6398483901735</v>
      </c>
    </row>
    <row r="164" spans="1:6" ht="39" customHeight="1">
      <c r="A164" s="131"/>
      <c r="B164" s="129" t="s">
        <v>56</v>
      </c>
      <c r="C164" s="130" t="s">
        <v>15</v>
      </c>
      <c r="D164" s="128">
        <f>'[1]Приложение 6 (кальк) '!$D$172</f>
        <v>798141.3848337956</v>
      </c>
      <c r="E164" s="128">
        <f>'[1]Приложение 6 (кальк) '!$E$172</f>
        <v>882.63</v>
      </c>
      <c r="F164" s="123">
        <f t="shared" si="2"/>
        <v>904.2762933888442</v>
      </c>
    </row>
    <row r="165" spans="1:6" ht="41.25" customHeight="1">
      <c r="A165" s="131"/>
      <c r="B165" s="129" t="s">
        <v>57</v>
      </c>
      <c r="C165" s="127">
        <v>0.4</v>
      </c>
      <c r="D165" s="128">
        <f>'[1]Приложение 6 (кальк) '!$D$173</f>
        <v>56286.215467220456</v>
      </c>
      <c r="E165" s="128">
        <f>'[1]Приложение 6 (кальк) '!$E$173</f>
        <v>1</v>
      </c>
      <c r="F165" s="123">
        <f t="shared" si="2"/>
        <v>56286.215467220456</v>
      </c>
    </row>
    <row r="166" spans="1:6" ht="37.5" customHeight="1">
      <c r="A166" s="131"/>
      <c r="B166" s="129" t="s">
        <v>58</v>
      </c>
      <c r="C166" s="130" t="s">
        <v>15</v>
      </c>
      <c r="D166" s="128">
        <f>'[1]Приложение 6 (кальк) '!$D$174</f>
        <v>325813.43328382674</v>
      </c>
      <c r="E166" s="128">
        <f>'[1]Приложение 6 (кальк) '!$E$174</f>
        <v>1038.46</v>
      </c>
      <c r="F166" s="123">
        <f t="shared" si="2"/>
        <v>313.7467338981056</v>
      </c>
    </row>
    <row r="167" spans="1:6" s="9" customFormat="1" ht="38.25" customHeight="1">
      <c r="A167" s="131"/>
      <c r="B167" s="126" t="s">
        <v>48</v>
      </c>
      <c r="C167" s="130" t="s">
        <v>15</v>
      </c>
      <c r="D167" s="128">
        <f>'[1]Приложение 6 (кальк) '!$D$175</f>
        <v>56407.310900558026</v>
      </c>
      <c r="E167" s="128">
        <f>'[1]Приложение 6 (кальк) '!$E$175</f>
        <v>670</v>
      </c>
      <c r="F167" s="123">
        <f t="shared" si="2"/>
        <v>84.19001626948959</v>
      </c>
    </row>
    <row r="168" spans="1:6" s="9" customFormat="1" ht="38.25" customHeight="1">
      <c r="A168" s="131"/>
      <c r="B168" s="129" t="s">
        <v>58</v>
      </c>
      <c r="C168" s="130" t="s">
        <v>84</v>
      </c>
      <c r="D168" s="128"/>
      <c r="E168" s="128"/>
      <c r="F168" s="123"/>
    </row>
    <row r="169" spans="1:6" s="9" customFormat="1" ht="38.25" customHeight="1">
      <c r="A169" s="131"/>
      <c r="B169" s="126" t="s">
        <v>48</v>
      </c>
      <c r="C169" s="130" t="s">
        <v>84</v>
      </c>
      <c r="D169" s="128"/>
      <c r="E169" s="128"/>
      <c r="F169" s="123"/>
    </row>
    <row r="170" spans="1:6" s="9" customFormat="1" ht="38.25" customHeight="1">
      <c r="A170" s="131"/>
      <c r="B170" s="129" t="s">
        <v>58</v>
      </c>
      <c r="C170" s="130" t="s">
        <v>85</v>
      </c>
      <c r="D170" s="128"/>
      <c r="E170" s="128"/>
      <c r="F170" s="123"/>
    </row>
    <row r="171" spans="1:6" s="9" customFormat="1" ht="38.25" customHeight="1">
      <c r="A171" s="131"/>
      <c r="B171" s="126" t="s">
        <v>48</v>
      </c>
      <c r="C171" s="130" t="s">
        <v>85</v>
      </c>
      <c r="D171" s="128"/>
      <c r="E171" s="128"/>
      <c r="F171" s="123"/>
    </row>
    <row r="172" spans="1:6" ht="18.75">
      <c r="A172" s="124"/>
      <c r="B172" s="121" t="s">
        <v>233</v>
      </c>
      <c r="C172" s="121"/>
      <c r="D172" s="122"/>
      <c r="E172" s="122"/>
      <c r="F172" s="125"/>
    </row>
    <row r="173" spans="1:6" ht="18.75">
      <c r="A173" s="131"/>
      <c r="B173" s="153" t="s">
        <v>39</v>
      </c>
      <c r="C173" s="130"/>
      <c r="D173" s="128"/>
      <c r="E173" s="128"/>
      <c r="F173" s="123"/>
    </row>
    <row r="174" spans="1:6" ht="18">
      <c r="A174" s="8"/>
      <c r="B174" s="8"/>
      <c r="C174" s="8"/>
      <c r="D174" s="8"/>
      <c r="E174" s="8"/>
      <c r="F174" s="8"/>
    </row>
    <row r="175" spans="1:6" ht="38.25" customHeight="1">
      <c r="A175" s="154" t="s">
        <v>173</v>
      </c>
      <c r="B175" s="211" t="s">
        <v>204</v>
      </c>
      <c r="C175" s="211"/>
      <c r="D175" s="211"/>
      <c r="E175" s="211"/>
      <c r="F175" s="211"/>
    </row>
    <row r="176" spans="1:6" ht="33" customHeight="1">
      <c r="A176" s="154" t="s">
        <v>174</v>
      </c>
      <c r="B176" s="210" t="s">
        <v>234</v>
      </c>
      <c r="C176" s="210"/>
      <c r="D176" s="210"/>
      <c r="E176" s="210"/>
      <c r="F176" s="210"/>
    </row>
    <row r="177" spans="1:6" ht="73.5" customHeight="1">
      <c r="A177" s="154" t="s">
        <v>238</v>
      </c>
      <c r="B177" s="209" t="s">
        <v>239</v>
      </c>
      <c r="C177" s="209"/>
      <c r="D177" s="209"/>
      <c r="E177" s="209"/>
      <c r="F177" s="209"/>
    </row>
  </sheetData>
  <sheetProtection/>
  <mergeCells count="8">
    <mergeCell ref="B177:F177"/>
    <mergeCell ref="B176:F176"/>
    <mergeCell ref="B175:F175"/>
    <mergeCell ref="D1:F1"/>
    <mergeCell ref="L5:T5"/>
    <mergeCell ref="A5:F5"/>
    <mergeCell ref="A6:F6"/>
    <mergeCell ref="F2:F3"/>
  </mergeCells>
  <printOptions horizontalCentered="1"/>
  <pageMargins left="0" right="0" top="0" bottom="0" header="0" footer="0"/>
  <pageSetup fitToHeight="4" fitToWidth="1" horizontalDpi="600" verticalDpi="600" orientation="portrait" paperSize="9" scale="52" r:id="rId1"/>
  <rowBreaks count="1" manualBreakCount="1">
    <brk id="3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37"/>
  <sheetViews>
    <sheetView view="pageBreakPreview" zoomScale="89" zoomScaleSheetLayoutView="89" zoomScalePageLayoutView="0" workbookViewId="0" topLeftCell="A1">
      <selection activeCell="A6" sqref="A6:D6"/>
    </sheetView>
  </sheetViews>
  <sheetFormatPr defaultColWidth="9.00390625" defaultRowHeight="12.75"/>
  <cols>
    <col min="1" max="1" width="10.75390625" style="7" customWidth="1"/>
    <col min="2" max="2" width="61.375" style="7" customWidth="1"/>
    <col min="3" max="3" width="19.125" style="7" customWidth="1"/>
    <col min="4" max="4" width="20.25390625" style="9" customWidth="1"/>
    <col min="5" max="5" width="13.25390625" style="9" customWidth="1"/>
    <col min="6" max="6" width="19.25390625" style="7" customWidth="1"/>
    <col min="7" max="7" width="13.00390625" style="7" customWidth="1"/>
    <col min="8" max="16384" width="9.125" style="7" customWidth="1"/>
  </cols>
  <sheetData>
    <row r="1" spans="1:4" s="1" customFormat="1" ht="15.75" customHeight="1">
      <c r="A1" s="11"/>
      <c r="B1" s="3"/>
      <c r="C1" s="219" t="s">
        <v>17</v>
      </c>
      <c r="D1" s="219"/>
    </row>
    <row r="2" spans="1:4" s="1" customFormat="1" ht="39" customHeight="1">
      <c r="A2" s="11"/>
      <c r="B2" s="4"/>
      <c r="C2" s="203" t="s">
        <v>99</v>
      </c>
      <c r="D2" s="203"/>
    </row>
    <row r="3" spans="1:2" s="1" customFormat="1" ht="5.25" customHeight="1">
      <c r="A3" s="11"/>
      <c r="B3" s="4"/>
    </row>
    <row r="4" spans="1:2" s="1" customFormat="1" ht="7.5" customHeight="1">
      <c r="A4" s="11"/>
      <c r="B4" s="4"/>
    </row>
    <row r="5" spans="4:5" ht="16.5" customHeight="1">
      <c r="D5" s="7"/>
      <c r="E5" s="7"/>
    </row>
    <row r="6" spans="1:7" ht="81.75" customHeight="1">
      <c r="A6" s="218" t="s">
        <v>224</v>
      </c>
      <c r="B6" s="218"/>
      <c r="C6" s="218"/>
      <c r="D6" s="218"/>
      <c r="E6" s="12"/>
      <c r="F6" s="12"/>
      <c r="G6" s="12"/>
    </row>
    <row r="7" spans="1:7" s="18" customFormat="1" ht="23.25" customHeight="1">
      <c r="A7" s="221"/>
      <c r="B7" s="221"/>
      <c r="C7" s="221"/>
      <c r="D7" s="17"/>
      <c r="E7" s="17"/>
      <c r="F7" s="17"/>
      <c r="G7" s="17"/>
    </row>
    <row r="8" spans="1:7" ht="18" customHeight="1" thickBot="1">
      <c r="A8" s="13"/>
      <c r="B8" s="13"/>
      <c r="C8" s="13"/>
      <c r="D8" s="78" t="s">
        <v>127</v>
      </c>
      <c r="E8" s="12"/>
      <c r="F8" s="12"/>
      <c r="G8" s="12"/>
    </row>
    <row r="9" spans="1:5" ht="18.75" customHeight="1">
      <c r="A9" s="216" t="s">
        <v>46</v>
      </c>
      <c r="B9" s="216" t="s">
        <v>95</v>
      </c>
      <c r="C9" s="214" t="s">
        <v>179</v>
      </c>
      <c r="D9" s="214" t="s">
        <v>180</v>
      </c>
      <c r="E9" s="7"/>
    </row>
    <row r="10" spans="1:4" s="14" customFormat="1" ht="73.5" customHeight="1" thickBot="1">
      <c r="A10" s="217"/>
      <c r="B10" s="217"/>
      <c r="C10" s="215"/>
      <c r="D10" s="220"/>
    </row>
    <row r="11" spans="1:5" ht="37.5">
      <c r="A11" s="23" t="s">
        <v>20</v>
      </c>
      <c r="B11" s="47" t="s">
        <v>181</v>
      </c>
      <c r="C11" s="166">
        <f>C13+C14+C15+C16+C17+C28</f>
        <v>81486.61612</v>
      </c>
      <c r="D11" s="167">
        <f>D13+D14+D15+D16+D17+D28</f>
        <v>44161.75047352035</v>
      </c>
      <c r="E11" s="158"/>
    </row>
    <row r="12" spans="1:5" ht="18.75">
      <c r="A12" s="111"/>
      <c r="B12" s="113" t="s">
        <v>182</v>
      </c>
      <c r="C12" s="112"/>
      <c r="D12" s="94"/>
      <c r="E12" s="7"/>
    </row>
    <row r="13" spans="1:5" ht="18.75">
      <c r="A13" s="21" t="s">
        <v>24</v>
      </c>
      <c r="B13" s="48" t="s">
        <v>183</v>
      </c>
      <c r="C13" s="164">
        <f>'[1]Приложение 5 (НВВ)'!$I$17</f>
        <v>70.87658</v>
      </c>
      <c r="D13" s="165">
        <f>'[1]Приложение 5 (НВВ)'!$L$17</f>
        <v>559.4919546385339</v>
      </c>
      <c r="E13" s="7"/>
    </row>
    <row r="14" spans="1:5" ht="18.75">
      <c r="A14" s="21" t="s">
        <v>25</v>
      </c>
      <c r="B14" s="48" t="s">
        <v>184</v>
      </c>
      <c r="C14" s="164">
        <f>'[1]Приложение 5 (НВВ)'!$I$18</f>
        <v>16.85682</v>
      </c>
      <c r="D14" s="165">
        <f>'[1]Приложение 5 (НВВ)'!$L$18</f>
        <v>7.806035936160001</v>
      </c>
      <c r="E14" s="7"/>
    </row>
    <row r="15" spans="1:5" ht="18.75">
      <c r="A15" s="21" t="s">
        <v>26</v>
      </c>
      <c r="B15" s="48" t="s">
        <v>185</v>
      </c>
      <c r="C15" s="164">
        <f>'[1]Приложение 5 (НВВ)'!$I$19</f>
        <v>2617.8407</v>
      </c>
      <c r="D15" s="165">
        <f>'[1]Приложение 5 (НВВ)'!$L$19</f>
        <v>9042.754787193675</v>
      </c>
      <c r="E15" s="7"/>
    </row>
    <row r="16" spans="1:5" ht="18.75">
      <c r="A16" s="21" t="s">
        <v>27</v>
      </c>
      <c r="B16" s="48" t="s">
        <v>186</v>
      </c>
      <c r="C16" s="164">
        <f>'[1]Приложение 5 (НВВ)'!$I$20</f>
        <v>796.95428</v>
      </c>
      <c r="D16" s="165">
        <f>'[1]Приложение 5 (НВВ)'!$L$20</f>
        <v>2748.997455306878</v>
      </c>
      <c r="E16" s="7"/>
    </row>
    <row r="17" spans="1:5" ht="18.75">
      <c r="A17" s="21" t="s">
        <v>0</v>
      </c>
      <c r="B17" s="48" t="s">
        <v>187</v>
      </c>
      <c r="C17" s="168">
        <f>C19+C20+C21</f>
        <v>4700.24774</v>
      </c>
      <c r="D17" s="169">
        <f>D19+D20+D21</f>
        <v>199.6528926308379</v>
      </c>
      <c r="E17" s="7"/>
    </row>
    <row r="18" spans="1:5" ht="18.75">
      <c r="A18" s="21"/>
      <c r="B18" s="48" t="s">
        <v>188</v>
      </c>
      <c r="C18" s="95"/>
      <c r="D18" s="96"/>
      <c r="E18" s="7"/>
    </row>
    <row r="19" spans="1:5" ht="20.25" customHeight="1">
      <c r="A19" s="21" t="s">
        <v>1</v>
      </c>
      <c r="B19" s="48" t="s">
        <v>28</v>
      </c>
      <c r="C19" s="164">
        <f>'[1]Приложение 5 (НВВ)'!$I$22</f>
        <v>7.33524</v>
      </c>
      <c r="D19" s="165">
        <f>'[1]Приложение 5 (НВВ)'!$L$22</f>
        <v>3.8266584972</v>
      </c>
      <c r="E19" s="7"/>
    </row>
    <row r="20" spans="1:5" ht="37.5" customHeight="1">
      <c r="A20" s="21" t="s">
        <v>2</v>
      </c>
      <c r="B20" s="48" t="s">
        <v>77</v>
      </c>
      <c r="C20" s="164">
        <f>'[1]Приложение 5 (НВВ)'!$I$23</f>
        <v>49.39982</v>
      </c>
      <c r="D20" s="165">
        <f>'[1]Приложение 5 (НВВ)'!$L$23</f>
        <v>2.5511056647999997</v>
      </c>
      <c r="E20" s="7"/>
    </row>
    <row r="21" spans="1:5" ht="34.5" customHeight="1">
      <c r="A21" s="21" t="s">
        <v>3</v>
      </c>
      <c r="B21" s="48" t="s">
        <v>189</v>
      </c>
      <c r="C21" s="168">
        <f>C23+C24+C25+C27+C26</f>
        <v>4643.51268</v>
      </c>
      <c r="D21" s="169">
        <f>D23+D24+D25+D27+D26</f>
        <v>193.2751284688379</v>
      </c>
      <c r="E21" s="7"/>
    </row>
    <row r="22" spans="1:5" ht="18.75">
      <c r="A22" s="21"/>
      <c r="B22" s="48" t="s">
        <v>182</v>
      </c>
      <c r="C22" s="95"/>
      <c r="D22" s="96"/>
      <c r="E22" s="7"/>
    </row>
    <row r="23" spans="1:5" ht="18.75">
      <c r="A23" s="21" t="s">
        <v>4</v>
      </c>
      <c r="B23" s="49" t="s">
        <v>33</v>
      </c>
      <c r="C23" s="164">
        <f>'[1]Приложение 5 (НВВ)'!$I$25</f>
        <v>8.445</v>
      </c>
      <c r="D23" s="164">
        <f>'[1]Приложение 5 (НВВ)'!$L$25</f>
        <v>2.5511056647999997</v>
      </c>
      <c r="E23" s="7"/>
    </row>
    <row r="24" spans="1:5" ht="37.5">
      <c r="A24" s="21" t="s">
        <v>5</v>
      </c>
      <c r="B24" s="48" t="s">
        <v>21</v>
      </c>
      <c r="C24" s="164">
        <f>'[1]Приложение 5 (НВВ)'!$I$26</f>
        <v>14.46408</v>
      </c>
      <c r="D24" s="164">
        <f>'[1]Приложение 5 (НВВ)'!$L$26</f>
        <v>2.5511056647999997</v>
      </c>
      <c r="E24" s="7"/>
    </row>
    <row r="25" spans="1:5" ht="37.5">
      <c r="A25" s="21" t="s">
        <v>6</v>
      </c>
      <c r="B25" s="48" t="s">
        <v>22</v>
      </c>
      <c r="C25" s="164">
        <f>'[1]Приложение 5 (НВВ)'!$I$27</f>
        <v>19.146459999999998</v>
      </c>
      <c r="D25" s="164">
        <f>'[1]Приложение 5 (НВВ)'!$L$27</f>
        <v>21.684420856560003</v>
      </c>
      <c r="E25" s="7"/>
    </row>
    <row r="26" spans="1:5" ht="18.75">
      <c r="A26" s="21" t="s">
        <v>7</v>
      </c>
      <c r="B26" s="48" t="s">
        <v>23</v>
      </c>
      <c r="C26" s="164">
        <f>'[1]Приложение 5 (НВВ)'!$I$28</f>
        <v>0.42712</v>
      </c>
      <c r="D26" s="164">
        <f>'[1]Приложение 5 (НВВ)'!$L$28</f>
        <v>2.5511056647999997</v>
      </c>
      <c r="E26" s="7"/>
    </row>
    <row r="27" spans="1:5" ht="38.25" customHeight="1">
      <c r="A27" s="21" t="s">
        <v>8</v>
      </c>
      <c r="B27" s="48" t="s">
        <v>53</v>
      </c>
      <c r="C27" s="168">
        <f>'[1]Приложение 5 (НВВ)'!$I$29</f>
        <v>4601.030019999999</v>
      </c>
      <c r="D27" s="169">
        <f>'[1]Приложение 5 (НВВ)'!$L$29</f>
        <v>163.9373906178779</v>
      </c>
      <c r="E27" s="7"/>
    </row>
    <row r="28" spans="1:5" ht="18.75">
      <c r="A28" s="21" t="s">
        <v>9</v>
      </c>
      <c r="B28" s="48" t="s">
        <v>190</v>
      </c>
      <c r="C28" s="168">
        <f>'[1]Приложение 5 (НВВ)'!$I$30</f>
        <v>73283.84000000001</v>
      </c>
      <c r="D28" s="169">
        <f>'[1]Приложение 5 (НВВ)'!$L$30</f>
        <v>31603.047347814263</v>
      </c>
      <c r="E28" s="7"/>
    </row>
    <row r="29" spans="1:5" ht="18.75">
      <c r="A29" s="21"/>
      <c r="B29" s="48" t="s">
        <v>182</v>
      </c>
      <c r="C29" s="95"/>
      <c r="D29" s="96"/>
      <c r="E29" s="7"/>
    </row>
    <row r="30" spans="1:5" ht="18.75">
      <c r="A30" s="21" t="s">
        <v>10</v>
      </c>
      <c r="B30" s="48" t="s">
        <v>29</v>
      </c>
      <c r="C30" s="164">
        <f>'[1]Приложение 5 (НВВ)'!$I$31</f>
        <v>2.725</v>
      </c>
      <c r="D30" s="164">
        <f>'[1]Приложение 5 (НВВ)'!$L$31</f>
        <v>0.06813998576000002</v>
      </c>
      <c r="E30" s="7"/>
    </row>
    <row r="31" spans="1:5" ht="18.75">
      <c r="A31" s="21" t="s">
        <v>11</v>
      </c>
      <c r="B31" s="48" t="s">
        <v>30</v>
      </c>
      <c r="C31" s="164">
        <f>'[1]Приложение 5 (НВВ)'!$I$32</f>
        <v>70596.77</v>
      </c>
      <c r="D31" s="164">
        <f>'[1]Приложение 5 (НВВ)'!$L$32</f>
        <v>27331.806463367113</v>
      </c>
      <c r="E31" s="7"/>
    </row>
    <row r="32" spans="1:5" ht="18.75">
      <c r="A32" s="21" t="s">
        <v>12</v>
      </c>
      <c r="B32" s="50" t="s">
        <v>128</v>
      </c>
      <c r="C32" s="164">
        <f>'[1]Приложение 5 (НВВ)'!$I$33</f>
        <v>2673.7375992579045</v>
      </c>
      <c r="D32" s="164">
        <f>'[1]Приложение 5 (НВВ)'!$L$33</f>
        <v>4271.17274446139</v>
      </c>
      <c r="E32" s="7"/>
    </row>
    <row r="33" spans="1:5" ht="37.5">
      <c r="A33" s="21" t="s">
        <v>13</v>
      </c>
      <c r="B33" s="48" t="s">
        <v>191</v>
      </c>
      <c r="C33" s="164">
        <f>'[1]Приложение 5 (НВВ)'!$I$34</f>
        <v>10.607400742095153</v>
      </c>
      <c r="D33" s="164"/>
      <c r="E33" s="7"/>
    </row>
    <row r="34" spans="1:5" ht="112.5">
      <c r="A34" s="20" t="s">
        <v>31</v>
      </c>
      <c r="B34" s="51" t="s">
        <v>192</v>
      </c>
      <c r="C34" s="103">
        <f>'[1]Приложение 5 (НВВ)'!$I$35</f>
        <v>31547</v>
      </c>
      <c r="D34" s="97">
        <f>'[1]Приложение 5 (НВВ)'!$L$35</f>
        <v>52270.72968745002</v>
      </c>
      <c r="E34" s="7"/>
    </row>
    <row r="35" spans="1:4" s="15" customFormat="1" ht="18.75">
      <c r="A35" s="20" t="s">
        <v>14</v>
      </c>
      <c r="B35" s="51" t="s">
        <v>193</v>
      </c>
      <c r="C35" s="98"/>
      <c r="D35" s="99"/>
    </row>
    <row r="36" spans="1:4" s="9" customFormat="1" ht="41.25" customHeight="1" thickBot="1">
      <c r="A36" s="22"/>
      <c r="B36" s="52" t="s">
        <v>242</v>
      </c>
      <c r="C36" s="100">
        <f>C11+C34+C35</f>
        <v>113033.61612</v>
      </c>
      <c r="D36" s="101">
        <f>D11+D34+D35</f>
        <v>96432.48016097036</v>
      </c>
    </row>
    <row r="37" spans="1:4" ht="12.75">
      <c r="A37" s="237" t="s">
        <v>241</v>
      </c>
      <c r="B37" s="236" t="s">
        <v>240</v>
      </c>
      <c r="C37" s="236"/>
      <c r="D37" s="236"/>
    </row>
  </sheetData>
  <sheetProtection/>
  <mergeCells count="9">
    <mergeCell ref="B37:D37"/>
    <mergeCell ref="A9:A10"/>
    <mergeCell ref="C2:D2"/>
    <mergeCell ref="A6:D6"/>
    <mergeCell ref="C1:D1"/>
    <mergeCell ref="D9:D10"/>
    <mergeCell ref="A7:C7"/>
    <mergeCell ref="C9:C10"/>
    <mergeCell ref="B9:B10"/>
  </mergeCells>
  <printOptions horizontalCentered="1"/>
  <pageMargins left="0" right="0" top="0" bottom="0" header="0" footer="0"/>
  <pageSetup fitToHeight="2" horizontalDpi="600" verticalDpi="600" orientation="portrait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2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3.625" style="0" customWidth="1"/>
    <col min="2" max="2" width="37.125" style="0" customWidth="1"/>
    <col min="3" max="3" width="34.75390625" style="0" customWidth="1"/>
  </cols>
  <sheetData>
    <row r="1" spans="2:4" ht="12.75">
      <c r="B1" s="203" t="s">
        <v>144</v>
      </c>
      <c r="C1" s="203"/>
      <c r="D1" s="76"/>
    </row>
    <row r="2" spans="2:4" ht="39.75" customHeight="1">
      <c r="B2" s="76"/>
      <c r="C2" s="66" t="s">
        <v>99</v>
      </c>
      <c r="D2" s="76"/>
    </row>
    <row r="3" spans="1:3" ht="12.75">
      <c r="A3" s="19"/>
      <c r="B3" s="19"/>
      <c r="C3" s="19"/>
    </row>
    <row r="4" spans="1:3" ht="63" customHeight="1">
      <c r="A4" s="222" t="s">
        <v>142</v>
      </c>
      <c r="B4" s="222"/>
      <c r="C4" s="222"/>
    </row>
    <row r="5" spans="1:3" ht="15.75">
      <c r="A5" s="92"/>
      <c r="B5" s="92"/>
      <c r="C5" s="92"/>
    </row>
    <row r="6" spans="1:3" ht="15.75">
      <c r="A6" s="92"/>
      <c r="B6" s="92"/>
      <c r="C6" s="92"/>
    </row>
    <row r="7" spans="1:3" ht="64.5" customHeight="1">
      <c r="A7" s="32" t="s">
        <v>129</v>
      </c>
      <c r="B7" s="32" t="s">
        <v>133</v>
      </c>
      <c r="C7" s="32" t="s">
        <v>153</v>
      </c>
    </row>
    <row r="8" spans="1:3" ht="64.5" customHeight="1">
      <c r="A8" s="91" t="s">
        <v>134</v>
      </c>
      <c r="B8" s="32"/>
      <c r="C8" s="32"/>
    </row>
    <row r="9" spans="1:3" ht="31.5" hidden="1">
      <c r="A9" s="30" t="s">
        <v>131</v>
      </c>
      <c r="B9" s="28"/>
      <c r="C9" s="60"/>
    </row>
    <row r="10" spans="1:3" ht="31.5" hidden="1">
      <c r="A10" s="30" t="s">
        <v>130</v>
      </c>
      <c r="B10" s="28"/>
      <c r="C10" s="60"/>
    </row>
    <row r="11" spans="1:3" ht="31.5" hidden="1">
      <c r="A11" s="30" t="s">
        <v>132</v>
      </c>
      <c r="B11" s="28"/>
      <c r="C11" s="60"/>
    </row>
    <row r="12" spans="1:3" ht="84.75" customHeight="1">
      <c r="A12" s="31" t="s">
        <v>135</v>
      </c>
      <c r="B12" s="163">
        <f>'[2]Лист1'!$L$50</f>
        <v>4682.33361</v>
      </c>
      <c r="C12" s="163">
        <f>'[1]Приложение 6 (кальк) '!$E$124</f>
        <v>578.5</v>
      </c>
    </row>
    <row r="13" spans="1:3" ht="31.5" hidden="1">
      <c r="A13" s="30" t="s">
        <v>136</v>
      </c>
      <c r="B13" s="28"/>
      <c r="C13" s="32"/>
    </row>
    <row r="14" spans="1:3" ht="31.5" hidden="1">
      <c r="A14" s="30" t="s">
        <v>137</v>
      </c>
      <c r="B14" s="28"/>
      <c r="C14" s="60"/>
    </row>
    <row r="15" spans="1:3" ht="31.5" hidden="1">
      <c r="A15" s="30" t="s">
        <v>138</v>
      </c>
      <c r="B15" s="28"/>
      <c r="C15" s="60"/>
    </row>
    <row r="16" spans="1:3" ht="31.5" hidden="1">
      <c r="A16" s="30" t="s">
        <v>139</v>
      </c>
      <c r="B16" s="28"/>
      <c r="C16" s="60"/>
    </row>
    <row r="17" spans="1:3" ht="31.5" hidden="1">
      <c r="A17" s="30" t="s">
        <v>140</v>
      </c>
      <c r="B17" s="28"/>
      <c r="C17" s="60"/>
    </row>
    <row r="18" spans="1:3" ht="66" customHeight="1">
      <c r="A18" s="91" t="s">
        <v>141</v>
      </c>
      <c r="B18" s="28"/>
      <c r="C18" s="28"/>
    </row>
    <row r="19" spans="1:3" ht="31.5" hidden="1">
      <c r="A19" s="30" t="s">
        <v>136</v>
      </c>
      <c r="B19" s="28"/>
      <c r="C19" s="28"/>
    </row>
    <row r="20" spans="1:3" ht="31.5" hidden="1">
      <c r="A20" s="30" t="s">
        <v>137</v>
      </c>
      <c r="B20" s="29"/>
      <c r="C20" s="29"/>
    </row>
    <row r="21" spans="1:3" ht="31.5" hidden="1">
      <c r="A21" s="30" t="s">
        <v>138</v>
      </c>
      <c r="B21" s="29"/>
      <c r="C21" s="29"/>
    </row>
    <row r="22" spans="1:3" ht="31.5" hidden="1">
      <c r="A22" s="30" t="s">
        <v>139</v>
      </c>
      <c r="B22" s="29"/>
      <c r="C22" s="29"/>
    </row>
    <row r="23" spans="1:3" ht="31.5" hidden="1">
      <c r="A23" s="30" t="s">
        <v>140</v>
      </c>
      <c r="B23" s="29"/>
      <c r="C23" s="29"/>
    </row>
  </sheetData>
  <sheetProtection/>
  <mergeCells count="2">
    <mergeCell ref="B1:C1"/>
    <mergeCell ref="A4:C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8.875" style="0" customWidth="1"/>
    <col min="2" max="2" width="45.00390625" style="0" customWidth="1"/>
    <col min="3" max="3" width="36.625" style="0" customWidth="1"/>
    <col min="4" max="4" width="35.375" style="0" customWidth="1"/>
  </cols>
  <sheetData>
    <row r="1" spans="3:5" ht="12.75">
      <c r="C1" s="203" t="s">
        <v>143</v>
      </c>
      <c r="D1" s="203"/>
      <c r="E1" s="76"/>
    </row>
    <row r="2" spans="3:5" ht="39.75" customHeight="1">
      <c r="C2" s="76"/>
      <c r="D2" s="66" t="s">
        <v>99</v>
      </c>
      <c r="E2" s="76"/>
    </row>
    <row r="3" spans="1:4" ht="12.75">
      <c r="A3" s="19"/>
      <c r="B3" s="19"/>
      <c r="C3" s="19"/>
      <c r="D3" s="19"/>
    </row>
    <row r="4" spans="1:4" ht="77.25" customHeight="1">
      <c r="A4" s="222" t="s">
        <v>145</v>
      </c>
      <c r="B4" s="222"/>
      <c r="C4" s="222"/>
      <c r="D4" s="222"/>
    </row>
    <row r="5" spans="1:4" ht="15.75">
      <c r="A5" s="92"/>
      <c r="B5" s="92"/>
      <c r="C5" s="92"/>
      <c r="D5" s="92"/>
    </row>
    <row r="6" spans="1:4" ht="15.75">
      <c r="A6" s="92"/>
      <c r="B6" s="92"/>
      <c r="C6" s="92"/>
      <c r="D6" s="92"/>
    </row>
    <row r="7" spans="1:4" ht="80.25" customHeight="1">
      <c r="A7" s="32" t="s">
        <v>129</v>
      </c>
      <c r="B7" s="32" t="s">
        <v>152</v>
      </c>
      <c r="C7" s="32" t="s">
        <v>146</v>
      </c>
      <c r="D7" s="32" t="s">
        <v>151</v>
      </c>
    </row>
    <row r="8" spans="1:4" ht="75" customHeight="1">
      <c r="A8" s="91" t="s">
        <v>147</v>
      </c>
      <c r="B8" s="161">
        <f>SUM(B9:B11)</f>
        <v>10.668758013248926</v>
      </c>
      <c r="C8" s="32">
        <f>SUM(C9:C11)</f>
        <v>5.1</v>
      </c>
      <c r="D8" s="61">
        <f>SUM(D9:D11)</f>
        <v>20</v>
      </c>
    </row>
    <row r="9" spans="1:4" ht="25.5" customHeight="1">
      <c r="A9" s="30" t="s">
        <v>148</v>
      </c>
      <c r="B9" s="30"/>
      <c r="C9" s="28"/>
      <c r="D9" s="60"/>
    </row>
    <row r="10" spans="1:4" ht="25.5" customHeight="1">
      <c r="A10" s="30" t="s">
        <v>149</v>
      </c>
      <c r="B10" s="160">
        <f>'[1]Приложение 8 инвест за 3 года '!$AJ$80/1000</f>
        <v>10.668758013248926</v>
      </c>
      <c r="C10" s="85">
        <f>'[1]Приложение 8 инвест за 3 года '!$N$16</f>
        <v>5.1</v>
      </c>
      <c r="D10" s="60">
        <f>'[1]Приложение 8 инвест за 3 года '!$AD$16</f>
        <v>20</v>
      </c>
    </row>
    <row r="11" spans="1:4" ht="24" customHeight="1">
      <c r="A11" s="30" t="s">
        <v>82</v>
      </c>
      <c r="B11" s="30"/>
      <c r="C11" s="28"/>
      <c r="D11" s="60"/>
    </row>
    <row r="12" spans="1:4" ht="84.75" customHeight="1">
      <c r="A12" s="31" t="s">
        <v>150</v>
      </c>
      <c r="B12" s="161">
        <f>SUM(B13:B15)</f>
        <v>47195.780374750146</v>
      </c>
      <c r="C12" s="161">
        <f>SUM(C13:C15)</f>
        <v>37.830333333333336</v>
      </c>
      <c r="D12" s="161">
        <f>SUM(D13:D15)</f>
        <v>1291.2983333333336</v>
      </c>
    </row>
    <row r="13" spans="1:4" ht="23.25" customHeight="1">
      <c r="A13" s="30" t="s">
        <v>148</v>
      </c>
      <c r="B13" s="160">
        <f>'[2]Лист1'!$L$19</f>
        <v>3757.4447514964613</v>
      </c>
      <c r="C13" s="160">
        <f>'[1]Приложение 8 инвест за 3 года '!$N$25+'[1]Приложение 8 инвест за 3 года '!$N$40+'[1]Приложение 8 инвест за 3 года '!$N$66</f>
        <v>8.286</v>
      </c>
      <c r="D13" s="93">
        <f>'[1]Приложение 8 инвест за 3 года '!$AD$25+'[1]Приложение 8 инвест за 3 года '!$AD$40+'[1]Приложение 8 инвест за 3 года '!$AD$66</f>
        <v>530.8600000000001</v>
      </c>
    </row>
    <row r="14" spans="1:4" ht="24" customHeight="1">
      <c r="A14" s="30" t="s">
        <v>149</v>
      </c>
      <c r="B14" s="160">
        <f>'[2]Лист1'!$L$20</f>
        <v>43438.33562325368</v>
      </c>
      <c r="C14" s="160">
        <f>'[1]Приложение 8 инвест за 3 года '!$N$26+'[1]Приложение 8 инвест за 3 года '!$N$50+'[1]Приложение 8 инвест за 3 года '!$N$77+'[1]Приложение 8 инвест за 3 года '!$N$100</f>
        <v>29.544333333333334</v>
      </c>
      <c r="D14" s="60">
        <f>'[1]Приложение 8 инвест за 3 года '!$AD$26+'[1]Приложение 8 инвест за 3 года '!$AD$50+'[1]Приложение 8 инвест за 3 года '!$AD$77+'[1]Приложение 8 инвест за 3 года '!$AD$100</f>
        <v>760.4383333333334</v>
      </c>
    </row>
    <row r="15" spans="1:4" ht="24" customHeight="1">
      <c r="A15" s="30" t="s">
        <v>82</v>
      </c>
      <c r="B15" s="30"/>
      <c r="C15" s="28"/>
      <c r="D15" s="60"/>
    </row>
  </sheetData>
  <sheetProtection/>
  <mergeCells count="2">
    <mergeCell ref="C1:D1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28"/>
  <sheetViews>
    <sheetView zoomScalePageLayoutView="0" workbookViewId="0" topLeftCell="A1">
      <selection activeCell="B28" sqref="B28:K28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11" width="10.75390625" style="0" customWidth="1"/>
  </cols>
  <sheetData>
    <row r="1" spans="6:12" ht="12.75">
      <c r="F1" s="203" t="s">
        <v>154</v>
      </c>
      <c r="G1" s="203"/>
      <c r="H1" s="203"/>
      <c r="I1" s="203"/>
      <c r="J1" s="203"/>
      <c r="K1" s="203"/>
      <c r="L1" s="76"/>
    </row>
    <row r="2" spans="6:12" ht="42.75" customHeight="1">
      <c r="F2" s="76"/>
      <c r="G2" s="76"/>
      <c r="H2" s="76"/>
      <c r="I2" s="203" t="s">
        <v>99</v>
      </c>
      <c r="J2" s="203"/>
      <c r="K2" s="203"/>
      <c r="L2" s="76"/>
    </row>
    <row r="3" spans="2:11" ht="12.7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77.25" customHeight="1">
      <c r="B4" s="222" t="s">
        <v>235</v>
      </c>
      <c r="C4" s="222"/>
      <c r="D4" s="222"/>
      <c r="E4" s="222"/>
      <c r="F4" s="222"/>
      <c r="G4" s="222"/>
      <c r="H4" s="222"/>
      <c r="I4" s="222"/>
      <c r="J4" s="222"/>
      <c r="K4" s="222"/>
    </row>
    <row r="5" spans="2:11" ht="15.75"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34.5" customHeight="1">
      <c r="A6" s="229" t="s">
        <v>155</v>
      </c>
      <c r="B6" s="230"/>
      <c r="C6" s="184" t="s">
        <v>156</v>
      </c>
      <c r="D6" s="185"/>
      <c r="E6" s="234"/>
      <c r="F6" s="184" t="s">
        <v>157</v>
      </c>
      <c r="G6" s="185"/>
      <c r="H6" s="234"/>
      <c r="I6" s="184" t="s">
        <v>158</v>
      </c>
      <c r="J6" s="185"/>
      <c r="K6" s="234"/>
    </row>
    <row r="7" spans="1:11" ht="46.5" customHeight="1">
      <c r="A7" s="231"/>
      <c r="B7" s="232"/>
      <c r="C7" s="159" t="s">
        <v>38</v>
      </c>
      <c r="D7" s="159" t="s">
        <v>159</v>
      </c>
      <c r="E7" s="159" t="s">
        <v>160</v>
      </c>
      <c r="F7" s="159" t="s">
        <v>38</v>
      </c>
      <c r="G7" s="159" t="s">
        <v>159</v>
      </c>
      <c r="H7" s="159" t="s">
        <v>160</v>
      </c>
      <c r="I7" s="159" t="s">
        <v>38</v>
      </c>
      <c r="J7" s="159" t="s">
        <v>159</v>
      </c>
      <c r="K7" s="159" t="s">
        <v>160</v>
      </c>
    </row>
    <row r="8" spans="1:11" ht="48.75" customHeight="1">
      <c r="A8" s="106" t="s">
        <v>90</v>
      </c>
      <c r="B8" s="91" t="s">
        <v>161</v>
      </c>
      <c r="C8" s="159">
        <v>133</v>
      </c>
      <c r="D8" s="159">
        <v>18</v>
      </c>
      <c r="E8" s="159">
        <v>0</v>
      </c>
      <c r="F8" s="161">
        <v>809.242</v>
      </c>
      <c r="G8" s="161">
        <v>141.578</v>
      </c>
      <c r="H8" s="159">
        <v>0</v>
      </c>
      <c r="I8" s="161">
        <v>122.06624</v>
      </c>
      <c r="J8" s="161">
        <v>25.21727</v>
      </c>
      <c r="K8" s="159">
        <v>0</v>
      </c>
    </row>
    <row r="9" spans="1:11" ht="15.75">
      <c r="A9" s="107"/>
      <c r="B9" s="109" t="s">
        <v>162</v>
      </c>
      <c r="C9" s="223">
        <v>112</v>
      </c>
      <c r="D9" s="223">
        <v>16</v>
      </c>
      <c r="E9" s="223">
        <v>0</v>
      </c>
      <c r="F9" s="227">
        <v>710.187</v>
      </c>
      <c r="G9" s="227">
        <v>115.378</v>
      </c>
      <c r="H9" s="223">
        <v>0</v>
      </c>
      <c r="I9" s="227">
        <v>52.2032</v>
      </c>
      <c r="J9" s="227">
        <v>7.4576</v>
      </c>
      <c r="K9" s="223">
        <v>0</v>
      </c>
    </row>
    <row r="10" spans="1:11" ht="24" customHeight="1">
      <c r="A10" s="108"/>
      <c r="B10" s="110" t="s">
        <v>165</v>
      </c>
      <c r="C10" s="224"/>
      <c r="D10" s="224">
        <v>16</v>
      </c>
      <c r="E10" s="224"/>
      <c r="F10" s="228"/>
      <c r="G10" s="228"/>
      <c r="H10" s="224"/>
      <c r="I10" s="228"/>
      <c r="J10" s="228"/>
      <c r="K10" s="224"/>
    </row>
    <row r="11" spans="1:11" ht="24" customHeight="1">
      <c r="A11" s="106" t="s">
        <v>31</v>
      </c>
      <c r="B11" s="91" t="s">
        <v>166</v>
      </c>
      <c r="C11" s="159">
        <v>7</v>
      </c>
      <c r="D11" s="159">
        <v>7</v>
      </c>
      <c r="E11" s="159">
        <v>0</v>
      </c>
      <c r="F11" s="159">
        <v>193.12</v>
      </c>
      <c r="G11" s="159">
        <v>465.2</v>
      </c>
      <c r="H11" s="159">
        <v>0</v>
      </c>
      <c r="I11" s="161">
        <v>51.74575</v>
      </c>
      <c r="J11" s="161">
        <v>192.48828</v>
      </c>
      <c r="K11" s="159">
        <v>0</v>
      </c>
    </row>
    <row r="12" spans="1:11" ht="15.75">
      <c r="A12" s="107"/>
      <c r="B12" s="109" t="s">
        <v>162</v>
      </c>
      <c r="C12" s="225">
        <v>0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</row>
    <row r="13" spans="1:11" ht="24" customHeight="1">
      <c r="A13" s="108"/>
      <c r="B13" s="110" t="s">
        <v>167</v>
      </c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24" customHeight="1">
      <c r="A14" s="106" t="s">
        <v>91</v>
      </c>
      <c r="B14" s="91" t="s">
        <v>168</v>
      </c>
      <c r="C14" s="159">
        <v>0</v>
      </c>
      <c r="D14" s="159">
        <v>5</v>
      </c>
      <c r="E14" s="159">
        <v>0</v>
      </c>
      <c r="F14" s="159">
        <v>0</v>
      </c>
      <c r="G14" s="159">
        <v>1608.22</v>
      </c>
      <c r="H14" s="159">
        <v>0</v>
      </c>
      <c r="I14" s="159">
        <v>0</v>
      </c>
      <c r="J14" s="161">
        <v>64.08757</v>
      </c>
      <c r="K14" s="159">
        <v>0</v>
      </c>
    </row>
    <row r="15" spans="1:11" ht="15.75">
      <c r="A15" s="107"/>
      <c r="B15" s="109" t="s">
        <v>162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0</v>
      </c>
      <c r="J15" s="223">
        <v>0</v>
      </c>
      <c r="K15" s="223">
        <v>0</v>
      </c>
    </row>
    <row r="16" spans="1:11" ht="24" customHeight="1">
      <c r="A16" s="108"/>
      <c r="B16" s="110" t="s">
        <v>169</v>
      </c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5.75">
      <c r="A17" s="106" t="s">
        <v>92</v>
      </c>
      <c r="B17" s="91" t="s">
        <v>170</v>
      </c>
      <c r="C17" s="159">
        <v>0</v>
      </c>
      <c r="D17" s="159">
        <v>0</v>
      </c>
      <c r="E17" s="159">
        <v>1</v>
      </c>
      <c r="F17" s="159">
        <v>0</v>
      </c>
      <c r="G17" s="159">
        <v>0</v>
      </c>
      <c r="H17" s="159">
        <v>3300</v>
      </c>
      <c r="I17" s="159">
        <v>0</v>
      </c>
      <c r="J17" s="159">
        <v>0</v>
      </c>
      <c r="K17" s="161">
        <v>2814.03858</v>
      </c>
    </row>
    <row r="18" spans="1:11" ht="15.75">
      <c r="A18" s="107"/>
      <c r="B18" s="109" t="s">
        <v>162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</row>
    <row r="19" spans="1:11" ht="24" customHeight="1">
      <c r="A19" s="108"/>
      <c r="B19" s="110" t="s">
        <v>169</v>
      </c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5.75">
      <c r="A20" s="106" t="s">
        <v>93</v>
      </c>
      <c r="B20" s="91" t="s">
        <v>171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</row>
    <row r="21" spans="1:11" ht="15.75">
      <c r="A21" s="107"/>
      <c r="B21" s="109" t="s">
        <v>162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</row>
    <row r="22" spans="1:11" ht="24" customHeight="1">
      <c r="A22" s="108"/>
      <c r="B22" s="110" t="s">
        <v>169</v>
      </c>
      <c r="C22" s="224"/>
      <c r="D22" s="224"/>
      <c r="E22" s="224"/>
      <c r="F22" s="224"/>
      <c r="G22" s="224"/>
      <c r="H22" s="224"/>
      <c r="I22" s="224"/>
      <c r="J22" s="224"/>
      <c r="K22" s="224"/>
    </row>
    <row r="23" spans="1:11" ht="15.75">
      <c r="A23" s="28" t="s">
        <v>94</v>
      </c>
      <c r="B23" s="91" t="s">
        <v>172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</row>
    <row r="26" spans="1:11" ht="15.75">
      <c r="A26" s="104" t="s">
        <v>173</v>
      </c>
      <c r="B26" s="178" t="s">
        <v>175</v>
      </c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ht="98.25" customHeight="1">
      <c r="A27" s="105" t="s">
        <v>174</v>
      </c>
      <c r="B27" s="233" t="s">
        <v>176</v>
      </c>
      <c r="C27" s="233"/>
      <c r="D27" s="233"/>
      <c r="E27" s="233"/>
      <c r="F27" s="233"/>
      <c r="G27" s="233"/>
      <c r="H27" s="233"/>
      <c r="I27" s="233"/>
      <c r="J27" s="233"/>
      <c r="K27" s="233"/>
    </row>
    <row r="28" spans="1:11" ht="15.75">
      <c r="A28" s="104" t="s">
        <v>236</v>
      </c>
      <c r="B28" s="178" t="s">
        <v>237</v>
      </c>
      <c r="C28" s="178"/>
      <c r="D28" s="178"/>
      <c r="E28" s="178"/>
      <c r="F28" s="178"/>
      <c r="G28" s="178"/>
      <c r="H28" s="178"/>
      <c r="I28" s="178"/>
      <c r="J28" s="178"/>
      <c r="K28" s="178"/>
    </row>
  </sheetData>
  <sheetProtection/>
  <mergeCells count="55">
    <mergeCell ref="I9:I10"/>
    <mergeCell ref="A6:B7"/>
    <mergeCell ref="B26:K26"/>
    <mergeCell ref="B27:K27"/>
    <mergeCell ref="F1:K1"/>
    <mergeCell ref="B4:K4"/>
    <mergeCell ref="C6:E6"/>
    <mergeCell ref="F6:H6"/>
    <mergeCell ref="I2:K2"/>
    <mergeCell ref="I6:K6"/>
    <mergeCell ref="C9:C10"/>
    <mergeCell ref="D9:D10"/>
    <mergeCell ref="E9:E10"/>
    <mergeCell ref="F9:F10"/>
    <mergeCell ref="G9:G10"/>
    <mergeCell ref="H9:H10"/>
    <mergeCell ref="J9:J10"/>
    <mergeCell ref="K9:K10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G21:G22"/>
    <mergeCell ref="H21:H22"/>
    <mergeCell ref="I21:I22"/>
    <mergeCell ref="C18:C19"/>
    <mergeCell ref="D18:D19"/>
    <mergeCell ref="E18:E19"/>
    <mergeCell ref="F18:F19"/>
    <mergeCell ref="G18:G19"/>
    <mergeCell ref="H18:H19"/>
    <mergeCell ref="B28:K28"/>
    <mergeCell ref="J21:J22"/>
    <mergeCell ref="K21:K22"/>
    <mergeCell ref="I18:I19"/>
    <mergeCell ref="J18:J19"/>
    <mergeCell ref="K18:K19"/>
    <mergeCell ref="C21:C22"/>
    <mergeCell ref="D21:D22"/>
    <mergeCell ref="E21:E22"/>
    <mergeCell ref="F21:F22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2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75390625" style="0" customWidth="1"/>
    <col min="2" max="2" width="38.875" style="0" customWidth="1"/>
    <col min="3" max="8" width="15.75390625" style="0" customWidth="1"/>
  </cols>
  <sheetData>
    <row r="1" spans="6:9" ht="12.75" customHeight="1">
      <c r="F1" s="203" t="s">
        <v>177</v>
      </c>
      <c r="G1" s="203"/>
      <c r="H1" s="203"/>
      <c r="I1" s="76"/>
    </row>
    <row r="2" spans="6:9" ht="42.75" customHeight="1">
      <c r="F2" s="76"/>
      <c r="G2" s="203" t="s">
        <v>99</v>
      </c>
      <c r="H2" s="203"/>
      <c r="I2" s="76"/>
    </row>
    <row r="3" spans="2:8" ht="12.75">
      <c r="B3" s="19"/>
      <c r="C3" s="19"/>
      <c r="D3" s="19"/>
      <c r="E3" s="19"/>
      <c r="F3" s="19"/>
      <c r="G3" s="19"/>
      <c r="H3" s="19"/>
    </row>
    <row r="4" spans="2:8" ht="77.25" customHeight="1">
      <c r="B4" s="222" t="s">
        <v>243</v>
      </c>
      <c r="C4" s="222"/>
      <c r="D4" s="222"/>
      <c r="E4" s="222"/>
      <c r="F4" s="222"/>
      <c r="G4" s="222"/>
      <c r="H4" s="222"/>
    </row>
    <row r="5" spans="2:8" ht="15.75">
      <c r="B5" s="92"/>
      <c r="C5" s="92"/>
      <c r="D5" s="92"/>
      <c r="E5" s="92"/>
      <c r="F5" s="92"/>
      <c r="G5" s="92"/>
      <c r="H5" s="92"/>
    </row>
    <row r="6" spans="1:8" ht="34.5" customHeight="1">
      <c r="A6" s="235" t="s">
        <v>155</v>
      </c>
      <c r="B6" s="235"/>
      <c r="C6" s="235" t="s">
        <v>178</v>
      </c>
      <c r="D6" s="235"/>
      <c r="E6" s="235"/>
      <c r="F6" s="235" t="s">
        <v>157</v>
      </c>
      <c r="G6" s="235"/>
      <c r="H6" s="235"/>
    </row>
    <row r="7" spans="1:8" ht="46.5" customHeight="1">
      <c r="A7" s="235"/>
      <c r="B7" s="235"/>
      <c r="C7" s="32" t="s">
        <v>38</v>
      </c>
      <c r="D7" s="32" t="s">
        <v>159</v>
      </c>
      <c r="E7" s="32" t="s">
        <v>160</v>
      </c>
      <c r="F7" s="32" t="s">
        <v>38</v>
      </c>
      <c r="G7" s="32" t="s">
        <v>159</v>
      </c>
      <c r="H7" s="32" t="s">
        <v>160</v>
      </c>
    </row>
    <row r="8" spans="1:8" ht="48.75" customHeight="1">
      <c r="A8" s="106" t="s">
        <v>90</v>
      </c>
      <c r="B8" s="91" t="s">
        <v>161</v>
      </c>
      <c r="C8" s="161">
        <v>129</v>
      </c>
      <c r="D8" s="161">
        <v>17</v>
      </c>
      <c r="E8" s="161">
        <v>0</v>
      </c>
      <c r="F8" s="161">
        <v>782.542</v>
      </c>
      <c r="G8" s="161">
        <v>131.578</v>
      </c>
      <c r="H8" s="161">
        <v>0</v>
      </c>
    </row>
    <row r="9" spans="1:8" ht="15.75">
      <c r="A9" s="107"/>
      <c r="B9" s="109" t="s">
        <v>162</v>
      </c>
      <c r="C9" s="223">
        <v>109</v>
      </c>
      <c r="D9" s="223">
        <v>15</v>
      </c>
      <c r="E9" s="223">
        <v>0</v>
      </c>
      <c r="F9" s="227">
        <v>697.987</v>
      </c>
      <c r="G9" s="227">
        <v>105.378</v>
      </c>
      <c r="H9" s="223">
        <v>0</v>
      </c>
    </row>
    <row r="10" spans="1:8" ht="24" customHeight="1">
      <c r="A10" s="108"/>
      <c r="B10" s="110" t="s">
        <v>165</v>
      </c>
      <c r="C10" s="224"/>
      <c r="D10" s="224"/>
      <c r="E10" s="224"/>
      <c r="F10" s="228"/>
      <c r="G10" s="228"/>
      <c r="H10" s="224"/>
    </row>
    <row r="11" spans="1:8" ht="24" customHeight="1">
      <c r="A11" s="106" t="s">
        <v>31</v>
      </c>
      <c r="B11" s="91" t="s">
        <v>166</v>
      </c>
      <c r="C11" s="161">
        <v>7</v>
      </c>
      <c r="D11" s="161">
        <v>7</v>
      </c>
      <c r="E11" s="161">
        <v>0</v>
      </c>
      <c r="F11" s="161">
        <v>173.47</v>
      </c>
      <c r="G11" s="161">
        <v>580.06</v>
      </c>
      <c r="H11" s="161">
        <v>0</v>
      </c>
    </row>
    <row r="12" spans="1:8" ht="15.75">
      <c r="A12" s="107"/>
      <c r="B12" s="109" t="s">
        <v>162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</row>
    <row r="13" spans="1:8" ht="24" customHeight="1">
      <c r="A13" s="108"/>
      <c r="B13" s="110" t="s">
        <v>167</v>
      </c>
      <c r="C13" s="224"/>
      <c r="D13" s="224"/>
      <c r="E13" s="224"/>
      <c r="F13" s="224"/>
      <c r="G13" s="224"/>
      <c r="H13" s="224"/>
    </row>
    <row r="14" spans="1:8" ht="24" customHeight="1">
      <c r="A14" s="106" t="s">
        <v>91</v>
      </c>
      <c r="B14" s="91" t="s">
        <v>168</v>
      </c>
      <c r="C14" s="161">
        <v>0</v>
      </c>
      <c r="D14" s="161">
        <v>5</v>
      </c>
      <c r="E14" s="161">
        <v>0</v>
      </c>
      <c r="F14" s="161">
        <v>0</v>
      </c>
      <c r="G14" s="161">
        <v>1608.22</v>
      </c>
      <c r="H14" s="161">
        <v>0</v>
      </c>
    </row>
    <row r="15" spans="1:8" ht="15.75">
      <c r="A15" s="107"/>
      <c r="B15" s="109" t="s">
        <v>162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</row>
    <row r="16" spans="1:8" ht="24" customHeight="1">
      <c r="A16" s="108"/>
      <c r="B16" s="110" t="s">
        <v>169</v>
      </c>
      <c r="C16" s="224"/>
      <c r="D16" s="224"/>
      <c r="E16" s="224"/>
      <c r="F16" s="224"/>
      <c r="G16" s="224"/>
      <c r="H16" s="224"/>
    </row>
    <row r="17" spans="1:8" ht="15.75">
      <c r="A17" s="106" t="s">
        <v>92</v>
      </c>
      <c r="B17" s="91" t="s">
        <v>170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</row>
    <row r="18" spans="1:8" ht="15.75">
      <c r="A18" s="107"/>
      <c r="B18" s="109" t="s">
        <v>162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</row>
    <row r="19" spans="1:8" ht="24" customHeight="1">
      <c r="A19" s="108"/>
      <c r="B19" s="110" t="s">
        <v>169</v>
      </c>
      <c r="C19" s="224"/>
      <c r="D19" s="224"/>
      <c r="E19" s="224"/>
      <c r="F19" s="224"/>
      <c r="G19" s="224"/>
      <c r="H19" s="224"/>
    </row>
    <row r="20" spans="1:8" ht="15.75">
      <c r="A20" s="106" t="s">
        <v>93</v>
      </c>
      <c r="B20" s="91" t="s">
        <v>171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</row>
    <row r="21" spans="1:8" ht="15.75">
      <c r="A21" s="107"/>
      <c r="B21" s="109" t="s">
        <v>162</v>
      </c>
      <c r="C21" s="223">
        <v>0</v>
      </c>
      <c r="D21" s="223">
        <v>0</v>
      </c>
      <c r="E21" s="223">
        <v>0</v>
      </c>
      <c r="F21" s="223">
        <v>0</v>
      </c>
      <c r="G21" s="223">
        <v>0</v>
      </c>
      <c r="H21" s="223">
        <v>0</v>
      </c>
    </row>
    <row r="22" spans="1:8" ht="24" customHeight="1">
      <c r="A22" s="108"/>
      <c r="B22" s="110" t="s">
        <v>169</v>
      </c>
      <c r="C22" s="224"/>
      <c r="D22" s="224"/>
      <c r="E22" s="224"/>
      <c r="F22" s="224"/>
      <c r="G22" s="224"/>
      <c r="H22" s="224"/>
    </row>
    <row r="23" spans="1:8" ht="15.75">
      <c r="A23" s="28" t="s">
        <v>94</v>
      </c>
      <c r="B23" s="91" t="s">
        <v>172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</row>
    <row r="26" spans="1:8" ht="15.75">
      <c r="A26" s="104" t="s">
        <v>173</v>
      </c>
      <c r="B26" s="178" t="s">
        <v>175</v>
      </c>
      <c r="C26" s="178"/>
      <c r="D26" s="178"/>
      <c r="E26" s="178"/>
      <c r="F26" s="178"/>
      <c r="G26" s="178"/>
      <c r="H26" s="178"/>
    </row>
    <row r="27" spans="1:8" ht="98.25" customHeight="1">
      <c r="A27" s="105" t="s">
        <v>174</v>
      </c>
      <c r="B27" s="233" t="s">
        <v>176</v>
      </c>
      <c r="C27" s="233"/>
      <c r="D27" s="233"/>
      <c r="E27" s="233"/>
      <c r="F27" s="233"/>
      <c r="G27" s="233"/>
      <c r="H27" s="233"/>
    </row>
    <row r="28" spans="1:8" ht="15.75">
      <c r="A28" s="104" t="s">
        <v>238</v>
      </c>
      <c r="B28" s="178" t="s">
        <v>237</v>
      </c>
      <c r="C28" s="178"/>
      <c r="D28" s="178"/>
      <c r="E28" s="178"/>
      <c r="F28" s="178"/>
      <c r="G28" s="178"/>
      <c r="H28" s="178"/>
    </row>
  </sheetData>
  <sheetProtection/>
  <mergeCells count="39">
    <mergeCell ref="G9:G10"/>
    <mergeCell ref="H9:H10"/>
    <mergeCell ref="G12:G13"/>
    <mergeCell ref="H12:H13"/>
    <mergeCell ref="E9:E10"/>
    <mergeCell ref="F9:F10"/>
    <mergeCell ref="F1:H1"/>
    <mergeCell ref="G2:H2"/>
    <mergeCell ref="B4:H4"/>
    <mergeCell ref="A6:B7"/>
    <mergeCell ref="C6:E6"/>
    <mergeCell ref="F6:H6"/>
    <mergeCell ref="C9:C10"/>
    <mergeCell ref="D9:D10"/>
    <mergeCell ref="C15:C16"/>
    <mergeCell ref="D15:D16"/>
    <mergeCell ref="E15:E16"/>
    <mergeCell ref="F15:F16"/>
    <mergeCell ref="C12:C13"/>
    <mergeCell ref="D12:D13"/>
    <mergeCell ref="E12:E13"/>
    <mergeCell ref="F12:F13"/>
    <mergeCell ref="G15:G16"/>
    <mergeCell ref="H15:H16"/>
    <mergeCell ref="C18:C19"/>
    <mergeCell ref="D18:D19"/>
    <mergeCell ref="E18:E19"/>
    <mergeCell ref="F18:F19"/>
    <mergeCell ref="G18:G19"/>
    <mergeCell ref="H18:H19"/>
    <mergeCell ref="B28:H28"/>
    <mergeCell ref="C21:C22"/>
    <mergeCell ref="D21:D22"/>
    <mergeCell ref="E21:E22"/>
    <mergeCell ref="F21:F22"/>
    <mergeCell ref="G21:G22"/>
    <mergeCell ref="H21:H22"/>
    <mergeCell ref="B26:H26"/>
    <mergeCell ref="B27:H27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Носачев Алексей Викторович</cp:lastModifiedBy>
  <cp:lastPrinted>2015-09-23T13:31:35Z</cp:lastPrinted>
  <dcterms:created xsi:type="dcterms:W3CDTF">2006-07-26T11:25:38Z</dcterms:created>
  <dcterms:modified xsi:type="dcterms:W3CDTF">2015-10-21T11:44:08Z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